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aja_Backup\OnGoing\MS Forecasting\"/>
    </mc:Choice>
  </mc:AlternateContent>
  <bookViews>
    <workbookView xWindow="0" yWindow="0" windowWidth="20490" windowHeight="7905" activeTab="1"/>
  </bookViews>
  <sheets>
    <sheet name="Calibrated Factors &amp; Weights" sheetId="2" r:id="rId1"/>
    <sheet name="Total Weighted share" sheetId="5" r:id="rId2"/>
    <sheet name="Mayzent Rep Visit" sheetId="3" r:id="rId3"/>
    <sheet name="No Mayzent Rep Visit" sheetId="4" r:id="rId4"/>
    <sheet name="Selected" sheetId="6" r:id="rId5"/>
    <sheet name="Not Selected" sheetId="7" r:id="rId6"/>
    <sheet name="Weighted share - High Decile" sheetId="8" r:id="rId7"/>
    <sheet name="Weighted share - Mid Decile" sheetId="9" r:id="rId8"/>
    <sheet name="Weighted share - Low Decile" sheetId="10" r:id="rId9"/>
    <sheet name=" Wtdshare - Leaders,Progressive" sheetId="11" r:id="rId10"/>
    <sheet name="Wtdshare-Tradionalist,Late adop" sheetId="12" r:id="rId11"/>
  </sheets>
  <definedNames>
    <definedName name="Active_Wt">'Calibrated Factors &amp; Weights'!$C$26</definedName>
    <definedName name="Active_Wt_high">'Calibrated Factors &amp; Weights'!$C$66</definedName>
    <definedName name="Active_wt_leader">'Calibrated Factors &amp; Weights'!$C$90</definedName>
    <definedName name="Active_Wt_low" localSheetId="8">'Calibrated Factors &amp; Weights'!$C$82</definedName>
    <definedName name="Active_Wt_mild" localSheetId="7">'Calibrated Factors &amp; Weights'!$C$74</definedName>
    <definedName name="Active_wt_tradionalist">'Calibrated Factors &amp; Weights'!$C$98</definedName>
    <definedName name="Active_Wt1">'Calibrated Factors &amp; Weights'!$C$34</definedName>
    <definedName name="Active_Wt2">'Calibrated Factors &amp; Weights'!$C$42</definedName>
    <definedName name="Active_Wt3">'Calibrated Factors &amp; Weights'!$C$50</definedName>
    <definedName name="Active_Wt4">'Calibrated Factors &amp; Weights'!$C$58</definedName>
    <definedName name="cis_wt">'Calibrated Factors &amp; Weights'!$C$23</definedName>
    <definedName name="cis_wt_high">'Calibrated Factors &amp; Weights'!$C$63</definedName>
    <definedName name="Cis_wt_leader">'Calibrated Factors &amp; Weights'!$C$87</definedName>
    <definedName name="cis_wt_low" localSheetId="8">'Calibrated Factors &amp; Weights'!$C$79</definedName>
    <definedName name="cis_wt_mild" localSheetId="7">'Calibrated Factors &amp; Weights'!$C$71</definedName>
    <definedName name="Cis_wt_tradionalist">'Calibrated Factors &amp; Weights'!$C$95</definedName>
    <definedName name="cis_wt1">'Calibrated Factors &amp; Weights'!$C$31</definedName>
    <definedName name="cis_wt2">'Calibrated Factors &amp; Weights'!$C$39</definedName>
    <definedName name="cis_wt3">'Calibrated Factors &amp; Weights'!$C$47</definedName>
    <definedName name="cis_wt4">'Calibrated Factors &amp; Weights'!$C$55</definedName>
    <definedName name="First_line_Wt">'Calibrated Factors &amp; Weights'!$C$24</definedName>
    <definedName name="First_line_Wt_high">'Calibrated Factors &amp; Weights'!$C$64</definedName>
    <definedName name="First_line_wt_leader">'Calibrated Factors &amp; Weights'!$C$88</definedName>
    <definedName name="First_line_Wt_low" localSheetId="8">'Calibrated Factors &amp; Weights'!$C$80</definedName>
    <definedName name="First_line_Wt_mild" localSheetId="7">'Calibrated Factors &amp; Weights'!$C$72</definedName>
    <definedName name="First_line_wt_tradionalist">'Calibrated Factors &amp; Weights'!$C$96</definedName>
    <definedName name="First_line_Wt1">'Calibrated Factors &amp; Weights'!$C$32</definedName>
    <definedName name="First_line_Wt2">'Calibrated Factors &amp; Weights'!$C$40</definedName>
    <definedName name="First_Line_Wt3">'Calibrated Factors &amp; Weights'!$C$48</definedName>
    <definedName name="First_Line_Wt4">'Calibrated Factors &amp; Weights'!$C$56</definedName>
    <definedName name="Mayzent_factor">'Calibrated Factors &amp; Weights'!$C$15</definedName>
    <definedName name="NonActive_Wt">'Calibrated Factors &amp; Weights'!$C$27</definedName>
    <definedName name="NonActive_Wt_high">'Calibrated Factors &amp; Weights'!$C$67</definedName>
    <definedName name="Nonactive_wt_leader">'Calibrated Factors &amp; Weights'!$C$91</definedName>
    <definedName name="NonActive_Wt_low" localSheetId="8">'Calibrated Factors &amp; Weights'!$C$83</definedName>
    <definedName name="NonActive_Wt_mild" localSheetId="7">'Calibrated Factors &amp; Weights'!$C$75</definedName>
    <definedName name="Nonactive_wt_tradionalist">'Calibrated Factors &amp; Weights'!$C$99</definedName>
    <definedName name="NonActive_Wt1">'Calibrated Factors &amp; Weights'!$C$35</definedName>
    <definedName name="NonActive_Wt2">'Calibrated Factors &amp; Weights'!$C$43</definedName>
    <definedName name="NonActive_wt3">'Calibrated Factors &amp; Weights'!$C$51</definedName>
    <definedName name="NonActive_wt4">'Calibrated Factors &amp; Weights'!$C$59</definedName>
    <definedName name="Other_Factor">'Calibrated Factors &amp; Weights'!$C$16</definedName>
    <definedName name="Prod_S_Factor">'Calibrated Factors &amp; Weights'!$C$14</definedName>
    <definedName name="Sec_Line_wt">'Calibrated Factors &amp; Weights'!$C$25</definedName>
    <definedName name="Sec_Line_wt_high">'Calibrated Factors &amp; Weights'!$C$65</definedName>
    <definedName name="Sec_line_wt_leader">'Calibrated Factors &amp; Weights'!$C$89</definedName>
    <definedName name="Sec_Line_wt_low" localSheetId="8">'Calibrated Factors &amp; Weights'!$C$81</definedName>
    <definedName name="Sec_Line_wt_mild" localSheetId="7">'Calibrated Factors &amp; Weights'!$C$73</definedName>
    <definedName name="Sec_line_wt_tradionalist">'Calibrated Factors &amp; Weights'!$C$97</definedName>
    <definedName name="Sec_Line_wt1">'Calibrated Factors &amp; Weights'!$C$33</definedName>
    <definedName name="Sec_Line_wt2">'Calibrated Factors &amp; Weights'!$C$41</definedName>
    <definedName name="Sec_Line_Wt3">'Calibrated Factors &amp; Weights'!$C$49</definedName>
    <definedName name="Sec_Line_Wt4">'Calibrated Factors &amp; Weights'!$C$57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W37" i="12" l="1"/>
  <c r="CV37" i="12"/>
  <c r="CU37" i="12"/>
  <c r="CT37" i="12"/>
  <c r="CS37" i="12"/>
  <c r="CR37" i="12"/>
  <c r="CQ37" i="12"/>
  <c r="CP37" i="12"/>
  <c r="CO37" i="12"/>
  <c r="CW36" i="12"/>
  <c r="CV36" i="12"/>
  <c r="CU36" i="12"/>
  <c r="CT36" i="12"/>
  <c r="CS36" i="12"/>
  <c r="CR36" i="12"/>
  <c r="CQ36" i="12"/>
  <c r="CP36" i="12"/>
  <c r="CO36" i="12"/>
  <c r="CW35" i="12"/>
  <c r="CV35" i="12"/>
  <c r="CU35" i="12"/>
  <c r="CT35" i="12"/>
  <c r="CS35" i="12"/>
  <c r="CR35" i="12"/>
  <c r="CQ35" i="12"/>
  <c r="CP35" i="12"/>
  <c r="CO35" i="12"/>
  <c r="CW34" i="12"/>
  <c r="CV34" i="12"/>
  <c r="CU34" i="12"/>
  <c r="CT34" i="12"/>
  <c r="CS34" i="12"/>
  <c r="CR34" i="12"/>
  <c r="CQ34" i="12"/>
  <c r="CP34" i="12"/>
  <c r="CO34" i="12"/>
  <c r="CW33" i="12"/>
  <c r="CV33" i="12"/>
  <c r="CU33" i="12"/>
  <c r="CT33" i="12"/>
  <c r="CS33" i="12"/>
  <c r="CR33" i="12"/>
  <c r="CQ33" i="12"/>
  <c r="CP33" i="12"/>
  <c r="CO33" i="12"/>
  <c r="CW32" i="12"/>
  <c r="CV32" i="12"/>
  <c r="CU32" i="12"/>
  <c r="CT32" i="12"/>
  <c r="CS32" i="12"/>
  <c r="CR32" i="12"/>
  <c r="CQ32" i="12"/>
  <c r="CP32" i="12"/>
  <c r="CO32" i="12"/>
  <c r="CW31" i="12"/>
  <c r="CV31" i="12"/>
  <c r="CU31" i="12"/>
  <c r="CT31" i="12"/>
  <c r="CS31" i="12"/>
  <c r="CR31" i="12"/>
  <c r="CQ31" i="12"/>
  <c r="CP31" i="12"/>
  <c r="CO31" i="12"/>
  <c r="CW30" i="12"/>
  <c r="CV30" i="12"/>
  <c r="CU30" i="12"/>
  <c r="CT30" i="12"/>
  <c r="CS30" i="12"/>
  <c r="CR30" i="12"/>
  <c r="CQ30" i="12"/>
  <c r="CP30" i="12"/>
  <c r="CO30" i="12"/>
  <c r="CW29" i="12"/>
  <c r="CV29" i="12"/>
  <c r="CU29" i="12"/>
  <c r="CT29" i="12"/>
  <c r="CS29" i="12"/>
  <c r="CR29" i="12"/>
  <c r="CQ29" i="12"/>
  <c r="CP29" i="12"/>
  <c r="CO29" i="12"/>
  <c r="CW26" i="12"/>
  <c r="CV26" i="12"/>
  <c r="CU26" i="12"/>
  <c r="CT26" i="12"/>
  <c r="CS26" i="12"/>
  <c r="CR26" i="12"/>
  <c r="CQ26" i="12"/>
  <c r="CP26" i="12"/>
  <c r="CO26" i="12"/>
  <c r="CW25" i="12"/>
  <c r="CV25" i="12"/>
  <c r="CU25" i="12"/>
  <c r="CT25" i="12"/>
  <c r="CS25" i="12"/>
  <c r="CR25" i="12"/>
  <c r="CQ25" i="12"/>
  <c r="CP25" i="12"/>
  <c r="CO25" i="12"/>
  <c r="CW21" i="12"/>
  <c r="CV21" i="12"/>
  <c r="CU21" i="12"/>
  <c r="CT21" i="12"/>
  <c r="CS21" i="12"/>
  <c r="CR21" i="12"/>
  <c r="CQ21" i="12"/>
  <c r="CP21" i="12"/>
  <c r="CO21" i="12"/>
  <c r="CW20" i="12"/>
  <c r="CV20" i="12"/>
  <c r="CU20" i="12"/>
  <c r="CT20" i="12"/>
  <c r="CS20" i="12"/>
  <c r="CR20" i="12"/>
  <c r="CQ20" i="12"/>
  <c r="CP20" i="12"/>
  <c r="CO20" i="12"/>
  <c r="CW19" i="12"/>
  <c r="CV19" i="12"/>
  <c r="CU19" i="12"/>
  <c r="CT19" i="12"/>
  <c r="CS19" i="12"/>
  <c r="CR19" i="12"/>
  <c r="CQ19" i="12"/>
  <c r="CP19" i="12"/>
  <c r="CO19" i="12"/>
  <c r="CW18" i="12"/>
  <c r="CV18" i="12"/>
  <c r="CU18" i="12"/>
  <c r="CT18" i="12"/>
  <c r="CS18" i="12"/>
  <c r="CR18" i="12"/>
  <c r="CQ18" i="12"/>
  <c r="CP18" i="12"/>
  <c r="CO18" i="12"/>
  <c r="CW17" i="12"/>
  <c r="CV17" i="12"/>
  <c r="CU17" i="12"/>
  <c r="CT17" i="12"/>
  <c r="CS17" i="12"/>
  <c r="CR17" i="12"/>
  <c r="CQ17" i="12"/>
  <c r="CP17" i="12"/>
  <c r="CO17" i="12"/>
  <c r="CW16" i="12"/>
  <c r="CV16" i="12"/>
  <c r="CU16" i="12"/>
  <c r="CT16" i="12"/>
  <c r="CS16" i="12"/>
  <c r="CR16" i="12"/>
  <c r="CQ16" i="12"/>
  <c r="CP16" i="12"/>
  <c r="CO16" i="12"/>
  <c r="CW15" i="12"/>
  <c r="CV15" i="12"/>
  <c r="CU15" i="12"/>
  <c r="CT15" i="12"/>
  <c r="CS15" i="12"/>
  <c r="CR15" i="12"/>
  <c r="CQ15" i="12"/>
  <c r="CP15" i="12"/>
  <c r="CO15" i="12"/>
  <c r="CW14" i="12"/>
  <c r="CV14" i="12"/>
  <c r="CU14" i="12"/>
  <c r="CT14" i="12"/>
  <c r="CS14" i="12"/>
  <c r="CR14" i="12"/>
  <c r="CQ14" i="12"/>
  <c r="CP14" i="12"/>
  <c r="CO14" i="12"/>
  <c r="CW13" i="12"/>
  <c r="CV13" i="12"/>
  <c r="CU13" i="12"/>
  <c r="CT13" i="12"/>
  <c r="CS13" i="12"/>
  <c r="CR13" i="12"/>
  <c r="CQ13" i="12"/>
  <c r="CP13" i="12"/>
  <c r="CO13" i="12"/>
  <c r="CW10" i="12"/>
  <c r="CV10" i="12"/>
  <c r="CU10" i="12"/>
  <c r="CT10" i="12"/>
  <c r="CS10" i="12"/>
  <c r="CR10" i="12"/>
  <c r="CQ10" i="12"/>
  <c r="CP10" i="12"/>
  <c r="CO10" i="12"/>
  <c r="CW9" i="12"/>
  <c r="CV9" i="12"/>
  <c r="CU9" i="12"/>
  <c r="CT9" i="12"/>
  <c r="CS9" i="12"/>
  <c r="CR9" i="12"/>
  <c r="CQ9" i="12"/>
  <c r="CP9" i="12"/>
  <c r="CO9" i="12"/>
  <c r="CW5" i="12"/>
  <c r="CV5" i="12"/>
  <c r="CU5" i="12"/>
  <c r="CT5" i="12"/>
  <c r="CS5" i="12"/>
  <c r="CR5" i="12"/>
  <c r="CQ5" i="12"/>
  <c r="CP5" i="12"/>
  <c r="CO5" i="12"/>
  <c r="CW4" i="12"/>
  <c r="CV4" i="12"/>
  <c r="CU4" i="12"/>
  <c r="CT4" i="12"/>
  <c r="CS4" i="12"/>
  <c r="CR4" i="12"/>
  <c r="CQ4" i="12"/>
  <c r="CP4" i="12"/>
  <c r="CO4" i="12"/>
  <c r="CW37" i="11"/>
  <c r="CV37" i="11"/>
  <c r="CU37" i="11"/>
  <c r="CT37" i="11"/>
  <c r="CS37" i="11"/>
  <c r="CR37" i="11"/>
  <c r="CQ37" i="11"/>
  <c r="CP37" i="11"/>
  <c r="CO37" i="11"/>
  <c r="CW36" i="11"/>
  <c r="CV36" i="11"/>
  <c r="CU36" i="11"/>
  <c r="CT36" i="11"/>
  <c r="CS36" i="11"/>
  <c r="CR36" i="11"/>
  <c r="CQ36" i="11"/>
  <c r="CP36" i="11"/>
  <c r="CO36" i="11"/>
  <c r="CW35" i="11"/>
  <c r="CV35" i="11"/>
  <c r="CU35" i="11"/>
  <c r="CT35" i="11"/>
  <c r="CS35" i="11"/>
  <c r="CR35" i="11"/>
  <c r="CQ35" i="11"/>
  <c r="CP35" i="11"/>
  <c r="CO35" i="11"/>
  <c r="CW34" i="11"/>
  <c r="CV34" i="11"/>
  <c r="CU34" i="11"/>
  <c r="CT34" i="11"/>
  <c r="CS34" i="11"/>
  <c r="CR34" i="11"/>
  <c r="CQ34" i="11"/>
  <c r="CP34" i="11"/>
  <c r="CO34" i="11"/>
  <c r="CW33" i="11"/>
  <c r="CV33" i="11"/>
  <c r="CU33" i="11"/>
  <c r="CT33" i="11"/>
  <c r="CS33" i="11"/>
  <c r="CR33" i="11"/>
  <c r="CQ33" i="11"/>
  <c r="CP33" i="11"/>
  <c r="CO33" i="11"/>
  <c r="CW32" i="11"/>
  <c r="CV32" i="11"/>
  <c r="CU32" i="11"/>
  <c r="CT32" i="11"/>
  <c r="CS32" i="11"/>
  <c r="CR32" i="11"/>
  <c r="CQ32" i="11"/>
  <c r="CP32" i="11"/>
  <c r="CO32" i="11"/>
  <c r="CW31" i="11"/>
  <c r="CV31" i="11"/>
  <c r="CU31" i="11"/>
  <c r="CT31" i="11"/>
  <c r="CS31" i="11"/>
  <c r="CR31" i="11"/>
  <c r="CQ31" i="11"/>
  <c r="CP31" i="11"/>
  <c r="CO31" i="11"/>
  <c r="CW30" i="11"/>
  <c r="CV30" i="11"/>
  <c r="CU30" i="11"/>
  <c r="CT30" i="11"/>
  <c r="CS30" i="11"/>
  <c r="CR30" i="11"/>
  <c r="CQ30" i="11"/>
  <c r="CP30" i="11"/>
  <c r="CO30" i="11"/>
  <c r="CW29" i="11"/>
  <c r="CV29" i="11"/>
  <c r="CU29" i="11"/>
  <c r="CT29" i="11"/>
  <c r="CS29" i="11"/>
  <c r="CR29" i="11"/>
  <c r="CQ29" i="11"/>
  <c r="CP29" i="11"/>
  <c r="CO29" i="11"/>
  <c r="CW26" i="11"/>
  <c r="CV26" i="11"/>
  <c r="CU26" i="11"/>
  <c r="CT26" i="11"/>
  <c r="CS26" i="11"/>
  <c r="CR26" i="11"/>
  <c r="CQ26" i="11"/>
  <c r="CP26" i="11"/>
  <c r="CO26" i="11"/>
  <c r="CW25" i="11"/>
  <c r="CV25" i="11"/>
  <c r="CU25" i="11"/>
  <c r="CT25" i="11"/>
  <c r="CS25" i="11"/>
  <c r="CR25" i="11"/>
  <c r="CQ25" i="11"/>
  <c r="CP25" i="11"/>
  <c r="CO25" i="11"/>
  <c r="CW21" i="11"/>
  <c r="CV21" i="11"/>
  <c r="CU21" i="11"/>
  <c r="CT21" i="11"/>
  <c r="CS21" i="11"/>
  <c r="CR21" i="11"/>
  <c r="CQ21" i="11"/>
  <c r="CP21" i="11"/>
  <c r="CO21" i="11"/>
  <c r="CW20" i="11"/>
  <c r="CV20" i="11"/>
  <c r="CU20" i="11"/>
  <c r="CT20" i="11"/>
  <c r="CS20" i="11"/>
  <c r="CR20" i="11"/>
  <c r="CQ20" i="11"/>
  <c r="CP20" i="11"/>
  <c r="CO20" i="11"/>
  <c r="CW19" i="11"/>
  <c r="CV19" i="11"/>
  <c r="CU19" i="11"/>
  <c r="CT19" i="11"/>
  <c r="CS19" i="11"/>
  <c r="CR19" i="11"/>
  <c r="CQ19" i="11"/>
  <c r="CP19" i="11"/>
  <c r="CO19" i="11"/>
  <c r="CW18" i="11"/>
  <c r="CV18" i="11"/>
  <c r="CU18" i="11"/>
  <c r="CT18" i="11"/>
  <c r="CS18" i="11"/>
  <c r="CR18" i="11"/>
  <c r="CQ18" i="11"/>
  <c r="CP18" i="11"/>
  <c r="CO18" i="11"/>
  <c r="CW17" i="11"/>
  <c r="CV17" i="11"/>
  <c r="CU17" i="11"/>
  <c r="CT17" i="11"/>
  <c r="CS17" i="11"/>
  <c r="CR17" i="11"/>
  <c r="CQ17" i="11"/>
  <c r="CP17" i="11"/>
  <c r="CO17" i="11"/>
  <c r="CW16" i="11"/>
  <c r="CV16" i="11"/>
  <c r="CU16" i="11"/>
  <c r="CT16" i="11"/>
  <c r="CS16" i="11"/>
  <c r="CR16" i="11"/>
  <c r="CQ16" i="11"/>
  <c r="CP16" i="11"/>
  <c r="CO16" i="11"/>
  <c r="CW15" i="11"/>
  <c r="CV15" i="11"/>
  <c r="CU15" i="11"/>
  <c r="CT15" i="11"/>
  <c r="CS15" i="11"/>
  <c r="CR15" i="11"/>
  <c r="CQ15" i="11"/>
  <c r="CP15" i="11"/>
  <c r="CO15" i="11"/>
  <c r="CW14" i="11"/>
  <c r="CV14" i="11"/>
  <c r="CU14" i="11"/>
  <c r="CT14" i="11"/>
  <c r="CS14" i="11"/>
  <c r="CR14" i="11"/>
  <c r="CQ14" i="11"/>
  <c r="CP14" i="11"/>
  <c r="CO14" i="11"/>
  <c r="CW13" i="11"/>
  <c r="CV13" i="11"/>
  <c r="CU13" i="11"/>
  <c r="CT13" i="11"/>
  <c r="CS13" i="11"/>
  <c r="CR13" i="11"/>
  <c r="CQ13" i="11"/>
  <c r="CP13" i="11"/>
  <c r="CO13" i="11"/>
  <c r="CW10" i="11"/>
  <c r="CV10" i="11"/>
  <c r="CU10" i="11"/>
  <c r="CT10" i="11"/>
  <c r="CS10" i="11"/>
  <c r="CR10" i="11"/>
  <c r="CQ10" i="11"/>
  <c r="CP10" i="11"/>
  <c r="CO10" i="11"/>
  <c r="CW9" i="11"/>
  <c r="CV9" i="11"/>
  <c r="CU9" i="11"/>
  <c r="CT9" i="11"/>
  <c r="CS9" i="11"/>
  <c r="CR9" i="11"/>
  <c r="CQ9" i="11"/>
  <c r="CP9" i="11"/>
  <c r="CO9" i="11"/>
  <c r="CW5" i="11"/>
  <c r="CV5" i="11"/>
  <c r="CU5" i="11"/>
  <c r="CT5" i="11"/>
  <c r="CS5" i="11"/>
  <c r="CR5" i="11"/>
  <c r="CQ5" i="11"/>
  <c r="CP5" i="11"/>
  <c r="CO5" i="11"/>
  <c r="CW4" i="11"/>
  <c r="CV4" i="11"/>
  <c r="CU4" i="11"/>
  <c r="CT4" i="11"/>
  <c r="CS4" i="11"/>
  <c r="CR4" i="11"/>
  <c r="CQ4" i="11"/>
  <c r="CP4" i="11"/>
  <c r="CO4" i="11"/>
  <c r="CW37" i="10"/>
  <c r="CV37" i="10"/>
  <c r="CU37" i="10"/>
  <c r="CT37" i="10"/>
  <c r="CS37" i="10"/>
  <c r="CR37" i="10"/>
  <c r="CQ37" i="10"/>
  <c r="CP37" i="10"/>
  <c r="CO37" i="10"/>
  <c r="CW36" i="10"/>
  <c r="CV36" i="10"/>
  <c r="CU36" i="10"/>
  <c r="CT36" i="10"/>
  <c r="CS36" i="10"/>
  <c r="CR36" i="10"/>
  <c r="CQ36" i="10"/>
  <c r="CP36" i="10"/>
  <c r="CO36" i="10"/>
  <c r="CW35" i="10"/>
  <c r="CV35" i="10"/>
  <c r="CU35" i="10"/>
  <c r="CT35" i="10"/>
  <c r="CS35" i="10"/>
  <c r="CR35" i="10"/>
  <c r="CQ35" i="10"/>
  <c r="CP35" i="10"/>
  <c r="CO35" i="10"/>
  <c r="CW34" i="10"/>
  <c r="CV34" i="10"/>
  <c r="CU34" i="10"/>
  <c r="CT34" i="10"/>
  <c r="CS34" i="10"/>
  <c r="CR34" i="10"/>
  <c r="CQ34" i="10"/>
  <c r="CP34" i="10"/>
  <c r="CO34" i="10"/>
  <c r="CW33" i="10"/>
  <c r="CV33" i="10"/>
  <c r="CU33" i="10"/>
  <c r="CT33" i="10"/>
  <c r="CS33" i="10"/>
  <c r="CR33" i="10"/>
  <c r="CQ33" i="10"/>
  <c r="CP33" i="10"/>
  <c r="CO33" i="10"/>
  <c r="CW32" i="10"/>
  <c r="CV32" i="10"/>
  <c r="CU32" i="10"/>
  <c r="CT32" i="10"/>
  <c r="CS32" i="10"/>
  <c r="CR32" i="10"/>
  <c r="CQ32" i="10"/>
  <c r="CP32" i="10"/>
  <c r="CO32" i="10"/>
  <c r="CW31" i="10"/>
  <c r="CV31" i="10"/>
  <c r="CU31" i="10"/>
  <c r="CT31" i="10"/>
  <c r="CS31" i="10"/>
  <c r="CR31" i="10"/>
  <c r="CQ31" i="10"/>
  <c r="CP31" i="10"/>
  <c r="CO31" i="10"/>
  <c r="CW30" i="10"/>
  <c r="CV30" i="10"/>
  <c r="CU30" i="10"/>
  <c r="CT30" i="10"/>
  <c r="CS30" i="10"/>
  <c r="CR30" i="10"/>
  <c r="CQ30" i="10"/>
  <c r="CP30" i="10"/>
  <c r="CO30" i="10"/>
  <c r="CW29" i="10"/>
  <c r="CV29" i="10"/>
  <c r="CU29" i="10"/>
  <c r="CT29" i="10"/>
  <c r="CS29" i="10"/>
  <c r="CR29" i="10"/>
  <c r="CQ29" i="10"/>
  <c r="CP29" i="10"/>
  <c r="CO29" i="10"/>
  <c r="CW26" i="10"/>
  <c r="CV26" i="10"/>
  <c r="CU26" i="10"/>
  <c r="CT26" i="10"/>
  <c r="CS26" i="10"/>
  <c r="CR26" i="10"/>
  <c r="CQ26" i="10"/>
  <c r="CP26" i="10"/>
  <c r="CO26" i="10"/>
  <c r="CW25" i="10"/>
  <c r="CV25" i="10"/>
  <c r="CU25" i="10"/>
  <c r="CT25" i="10"/>
  <c r="CS25" i="10"/>
  <c r="CR25" i="10"/>
  <c r="CQ25" i="10"/>
  <c r="CP25" i="10"/>
  <c r="CO25" i="10"/>
  <c r="CW21" i="10"/>
  <c r="CV21" i="10"/>
  <c r="CU21" i="10"/>
  <c r="CT21" i="10"/>
  <c r="CS21" i="10"/>
  <c r="CR21" i="10"/>
  <c r="CQ21" i="10"/>
  <c r="CP21" i="10"/>
  <c r="CO21" i="10"/>
  <c r="CW20" i="10"/>
  <c r="CV20" i="10"/>
  <c r="CU20" i="10"/>
  <c r="CT20" i="10"/>
  <c r="CS20" i="10"/>
  <c r="CR20" i="10"/>
  <c r="CQ20" i="10"/>
  <c r="CP20" i="10"/>
  <c r="CO20" i="10"/>
  <c r="CW19" i="10"/>
  <c r="CV19" i="10"/>
  <c r="CU19" i="10"/>
  <c r="CT19" i="10"/>
  <c r="CS19" i="10"/>
  <c r="CR19" i="10"/>
  <c r="CQ19" i="10"/>
  <c r="CP19" i="10"/>
  <c r="CO19" i="10"/>
  <c r="CW18" i="10"/>
  <c r="CV18" i="10"/>
  <c r="CU18" i="10"/>
  <c r="CT18" i="10"/>
  <c r="CS18" i="10"/>
  <c r="CR18" i="10"/>
  <c r="CQ18" i="10"/>
  <c r="CP18" i="10"/>
  <c r="CO18" i="10"/>
  <c r="CW17" i="10"/>
  <c r="CV17" i="10"/>
  <c r="CU17" i="10"/>
  <c r="CT17" i="10"/>
  <c r="CS17" i="10"/>
  <c r="CR17" i="10"/>
  <c r="CQ17" i="10"/>
  <c r="CP17" i="10"/>
  <c r="CO17" i="10"/>
  <c r="CW16" i="10"/>
  <c r="CV16" i="10"/>
  <c r="CU16" i="10"/>
  <c r="CT16" i="10"/>
  <c r="CS16" i="10"/>
  <c r="CR16" i="10"/>
  <c r="CQ16" i="10"/>
  <c r="CP16" i="10"/>
  <c r="CO16" i="10"/>
  <c r="CW15" i="10"/>
  <c r="CV15" i="10"/>
  <c r="CU15" i="10"/>
  <c r="CT15" i="10"/>
  <c r="CS15" i="10"/>
  <c r="CR15" i="10"/>
  <c r="CQ15" i="10"/>
  <c r="CP15" i="10"/>
  <c r="CO15" i="10"/>
  <c r="CW14" i="10"/>
  <c r="CV14" i="10"/>
  <c r="CU14" i="10"/>
  <c r="CT14" i="10"/>
  <c r="CS14" i="10"/>
  <c r="CR14" i="10"/>
  <c r="CQ14" i="10"/>
  <c r="CP14" i="10"/>
  <c r="CO14" i="10"/>
  <c r="CW13" i="10"/>
  <c r="CV13" i="10"/>
  <c r="CU13" i="10"/>
  <c r="CT13" i="10"/>
  <c r="CS13" i="10"/>
  <c r="CR13" i="10"/>
  <c r="CQ13" i="10"/>
  <c r="CP13" i="10"/>
  <c r="CO13" i="10"/>
  <c r="CW10" i="10"/>
  <c r="CV10" i="10"/>
  <c r="CU10" i="10"/>
  <c r="CT10" i="10"/>
  <c r="CS10" i="10"/>
  <c r="CR10" i="10"/>
  <c r="CQ10" i="10"/>
  <c r="CP10" i="10"/>
  <c r="CO10" i="10"/>
  <c r="CW9" i="10"/>
  <c r="CV9" i="10"/>
  <c r="CU9" i="10"/>
  <c r="CT9" i="10"/>
  <c r="CS9" i="10"/>
  <c r="CR9" i="10"/>
  <c r="CQ9" i="10"/>
  <c r="CP9" i="10"/>
  <c r="CO9" i="10"/>
  <c r="CW5" i="10"/>
  <c r="CV5" i="10"/>
  <c r="CU5" i="10"/>
  <c r="CT5" i="10"/>
  <c r="CS5" i="10"/>
  <c r="CR5" i="10"/>
  <c r="CQ5" i="10"/>
  <c r="CP5" i="10"/>
  <c r="CO5" i="10"/>
  <c r="CW4" i="10"/>
  <c r="CV4" i="10"/>
  <c r="CU4" i="10"/>
  <c r="CT4" i="10"/>
  <c r="CS4" i="10"/>
  <c r="CR4" i="10"/>
  <c r="CQ4" i="10"/>
  <c r="CP4" i="10"/>
  <c r="CO4" i="10"/>
  <c r="CW37" i="9"/>
  <c r="CV37" i="9"/>
  <c r="CU37" i="9"/>
  <c r="CT37" i="9"/>
  <c r="CS37" i="9"/>
  <c r="CR37" i="9"/>
  <c r="CQ37" i="9"/>
  <c r="CP37" i="9"/>
  <c r="CO37" i="9"/>
  <c r="CW36" i="9"/>
  <c r="CV36" i="9"/>
  <c r="CU36" i="9"/>
  <c r="CT36" i="9"/>
  <c r="CS36" i="9"/>
  <c r="CR36" i="9"/>
  <c r="CQ36" i="9"/>
  <c r="CP36" i="9"/>
  <c r="CO36" i="9"/>
  <c r="CW35" i="9"/>
  <c r="CV35" i="9"/>
  <c r="CU35" i="9"/>
  <c r="CT35" i="9"/>
  <c r="CS35" i="9"/>
  <c r="CR35" i="9"/>
  <c r="CQ35" i="9"/>
  <c r="CP35" i="9"/>
  <c r="CO35" i="9"/>
  <c r="CW34" i="9"/>
  <c r="CV34" i="9"/>
  <c r="CU34" i="9"/>
  <c r="CT34" i="9"/>
  <c r="CS34" i="9"/>
  <c r="CR34" i="9"/>
  <c r="CQ34" i="9"/>
  <c r="CP34" i="9"/>
  <c r="CO34" i="9"/>
  <c r="CW33" i="9"/>
  <c r="CV33" i="9"/>
  <c r="CU33" i="9"/>
  <c r="CT33" i="9"/>
  <c r="CS33" i="9"/>
  <c r="CR33" i="9"/>
  <c r="CQ33" i="9"/>
  <c r="CP33" i="9"/>
  <c r="CO33" i="9"/>
  <c r="CW32" i="9"/>
  <c r="CV32" i="9"/>
  <c r="CU32" i="9"/>
  <c r="CT32" i="9"/>
  <c r="CS32" i="9"/>
  <c r="CR32" i="9"/>
  <c r="CQ32" i="9"/>
  <c r="CP32" i="9"/>
  <c r="CO32" i="9"/>
  <c r="CW31" i="9"/>
  <c r="CV31" i="9"/>
  <c r="CU31" i="9"/>
  <c r="CT31" i="9"/>
  <c r="CS31" i="9"/>
  <c r="CR31" i="9"/>
  <c r="CQ31" i="9"/>
  <c r="CP31" i="9"/>
  <c r="CO31" i="9"/>
  <c r="CW30" i="9"/>
  <c r="CV30" i="9"/>
  <c r="CU30" i="9"/>
  <c r="CT30" i="9"/>
  <c r="CS30" i="9"/>
  <c r="CR30" i="9"/>
  <c r="CQ30" i="9"/>
  <c r="CP30" i="9"/>
  <c r="CO30" i="9"/>
  <c r="CW29" i="9"/>
  <c r="CV29" i="9"/>
  <c r="CU29" i="9"/>
  <c r="CT29" i="9"/>
  <c r="CS29" i="9"/>
  <c r="CR29" i="9"/>
  <c r="CQ29" i="9"/>
  <c r="CP29" i="9"/>
  <c r="CO29" i="9"/>
  <c r="CW26" i="9"/>
  <c r="CV26" i="9"/>
  <c r="CU26" i="9"/>
  <c r="CT26" i="9"/>
  <c r="CS26" i="9"/>
  <c r="CR26" i="9"/>
  <c r="CQ26" i="9"/>
  <c r="CP26" i="9"/>
  <c r="CO26" i="9"/>
  <c r="CW25" i="9"/>
  <c r="CV25" i="9"/>
  <c r="CU25" i="9"/>
  <c r="CT25" i="9"/>
  <c r="CS25" i="9"/>
  <c r="CR25" i="9"/>
  <c r="CQ25" i="9"/>
  <c r="CP25" i="9"/>
  <c r="CO25" i="9"/>
  <c r="CW21" i="9"/>
  <c r="CV21" i="9"/>
  <c r="CU21" i="9"/>
  <c r="CT21" i="9"/>
  <c r="CS21" i="9"/>
  <c r="CR21" i="9"/>
  <c r="CQ21" i="9"/>
  <c r="CP21" i="9"/>
  <c r="CO21" i="9"/>
  <c r="CW20" i="9"/>
  <c r="CV20" i="9"/>
  <c r="CU20" i="9"/>
  <c r="CT20" i="9"/>
  <c r="CS20" i="9"/>
  <c r="CR20" i="9"/>
  <c r="CQ20" i="9"/>
  <c r="CP20" i="9"/>
  <c r="CO20" i="9"/>
  <c r="CW19" i="9"/>
  <c r="CV19" i="9"/>
  <c r="CU19" i="9"/>
  <c r="CT19" i="9"/>
  <c r="CS19" i="9"/>
  <c r="CR19" i="9"/>
  <c r="CQ19" i="9"/>
  <c r="CP19" i="9"/>
  <c r="CO19" i="9"/>
  <c r="CW18" i="9"/>
  <c r="CV18" i="9"/>
  <c r="CU18" i="9"/>
  <c r="CT18" i="9"/>
  <c r="CS18" i="9"/>
  <c r="CR18" i="9"/>
  <c r="CQ18" i="9"/>
  <c r="CP18" i="9"/>
  <c r="CO18" i="9"/>
  <c r="CW17" i="9"/>
  <c r="CV17" i="9"/>
  <c r="CU17" i="9"/>
  <c r="CT17" i="9"/>
  <c r="CS17" i="9"/>
  <c r="CR17" i="9"/>
  <c r="CQ17" i="9"/>
  <c r="CP17" i="9"/>
  <c r="CO17" i="9"/>
  <c r="CW16" i="9"/>
  <c r="CV16" i="9"/>
  <c r="CU16" i="9"/>
  <c r="CT16" i="9"/>
  <c r="CS16" i="9"/>
  <c r="CR16" i="9"/>
  <c r="CQ16" i="9"/>
  <c r="CP16" i="9"/>
  <c r="CO16" i="9"/>
  <c r="CW15" i="9"/>
  <c r="CV15" i="9"/>
  <c r="CU15" i="9"/>
  <c r="CT15" i="9"/>
  <c r="CS15" i="9"/>
  <c r="CR15" i="9"/>
  <c r="CQ15" i="9"/>
  <c r="CP15" i="9"/>
  <c r="CO15" i="9"/>
  <c r="CW14" i="9"/>
  <c r="CV14" i="9"/>
  <c r="CU14" i="9"/>
  <c r="CT14" i="9"/>
  <c r="CS14" i="9"/>
  <c r="CR14" i="9"/>
  <c r="CQ14" i="9"/>
  <c r="CP14" i="9"/>
  <c r="CO14" i="9"/>
  <c r="CW13" i="9"/>
  <c r="CV13" i="9"/>
  <c r="CU13" i="9"/>
  <c r="CT13" i="9"/>
  <c r="CS13" i="9"/>
  <c r="CR13" i="9"/>
  <c r="CQ13" i="9"/>
  <c r="CP13" i="9"/>
  <c r="CO13" i="9"/>
  <c r="CW10" i="9"/>
  <c r="CV10" i="9"/>
  <c r="CU10" i="9"/>
  <c r="CT10" i="9"/>
  <c r="CS10" i="9"/>
  <c r="CR10" i="9"/>
  <c r="CQ10" i="9"/>
  <c r="CP10" i="9"/>
  <c r="CO10" i="9"/>
  <c r="CW9" i="9"/>
  <c r="CV9" i="9"/>
  <c r="CU9" i="9"/>
  <c r="CT9" i="9"/>
  <c r="CS9" i="9"/>
  <c r="CR9" i="9"/>
  <c r="CQ9" i="9"/>
  <c r="CP9" i="9"/>
  <c r="CO9" i="9"/>
  <c r="CW5" i="9"/>
  <c r="CV5" i="9"/>
  <c r="CU5" i="9"/>
  <c r="CT5" i="9"/>
  <c r="CS5" i="9"/>
  <c r="CR5" i="9"/>
  <c r="CQ5" i="9"/>
  <c r="CP5" i="9"/>
  <c r="CO5" i="9"/>
  <c r="CW4" i="9"/>
  <c r="CV4" i="9"/>
  <c r="CU4" i="9"/>
  <c r="CT4" i="9"/>
  <c r="CS4" i="9"/>
  <c r="CR4" i="9"/>
  <c r="CQ4" i="9"/>
  <c r="CP4" i="9"/>
  <c r="CO4" i="9"/>
  <c r="CW37" i="8"/>
  <c r="CV37" i="8"/>
  <c r="CU37" i="8"/>
  <c r="CT37" i="8"/>
  <c r="CS37" i="8"/>
  <c r="CR37" i="8"/>
  <c r="CQ37" i="8"/>
  <c r="CP37" i="8"/>
  <c r="CO37" i="8"/>
  <c r="CW36" i="8"/>
  <c r="CV36" i="8"/>
  <c r="CU36" i="8"/>
  <c r="CT36" i="8"/>
  <c r="CS36" i="8"/>
  <c r="CR36" i="8"/>
  <c r="CQ36" i="8"/>
  <c r="CP36" i="8"/>
  <c r="CO36" i="8"/>
  <c r="CW35" i="8"/>
  <c r="CV35" i="8"/>
  <c r="CU35" i="8"/>
  <c r="CT35" i="8"/>
  <c r="CS35" i="8"/>
  <c r="CR35" i="8"/>
  <c r="CQ35" i="8"/>
  <c r="CP35" i="8"/>
  <c r="CO35" i="8"/>
  <c r="CW34" i="8"/>
  <c r="CV34" i="8"/>
  <c r="CU34" i="8"/>
  <c r="CT34" i="8"/>
  <c r="CS34" i="8"/>
  <c r="CR34" i="8"/>
  <c r="CQ34" i="8"/>
  <c r="CP34" i="8"/>
  <c r="CO34" i="8"/>
  <c r="CW33" i="8"/>
  <c r="CV33" i="8"/>
  <c r="CU33" i="8"/>
  <c r="CT33" i="8"/>
  <c r="CS33" i="8"/>
  <c r="CR33" i="8"/>
  <c r="CQ33" i="8"/>
  <c r="CP33" i="8"/>
  <c r="CO33" i="8"/>
  <c r="CW32" i="8"/>
  <c r="CV32" i="8"/>
  <c r="CU32" i="8"/>
  <c r="CT32" i="8"/>
  <c r="CS32" i="8"/>
  <c r="CR32" i="8"/>
  <c r="CQ32" i="8"/>
  <c r="CP32" i="8"/>
  <c r="CO32" i="8"/>
  <c r="CW31" i="8"/>
  <c r="CV31" i="8"/>
  <c r="CU31" i="8"/>
  <c r="CT31" i="8"/>
  <c r="CS31" i="8"/>
  <c r="CR31" i="8"/>
  <c r="CQ31" i="8"/>
  <c r="CP31" i="8"/>
  <c r="CO31" i="8"/>
  <c r="CW30" i="8"/>
  <c r="CV30" i="8"/>
  <c r="CU30" i="8"/>
  <c r="CT30" i="8"/>
  <c r="CS30" i="8"/>
  <c r="CR30" i="8"/>
  <c r="CQ30" i="8"/>
  <c r="CP30" i="8"/>
  <c r="CO30" i="8"/>
  <c r="CW29" i="8"/>
  <c r="CV29" i="8"/>
  <c r="CU29" i="8"/>
  <c r="CT29" i="8"/>
  <c r="CS29" i="8"/>
  <c r="CR29" i="8"/>
  <c r="CQ29" i="8"/>
  <c r="CP29" i="8"/>
  <c r="CO29" i="8"/>
  <c r="CW26" i="8"/>
  <c r="CV26" i="8"/>
  <c r="CU26" i="8"/>
  <c r="CT26" i="8"/>
  <c r="CS26" i="8"/>
  <c r="CR26" i="8"/>
  <c r="CQ26" i="8"/>
  <c r="CP26" i="8"/>
  <c r="CO26" i="8"/>
  <c r="CW25" i="8"/>
  <c r="CV25" i="8"/>
  <c r="CU25" i="8"/>
  <c r="CT25" i="8"/>
  <c r="CS25" i="8"/>
  <c r="CR25" i="8"/>
  <c r="CQ25" i="8"/>
  <c r="CP25" i="8"/>
  <c r="CO25" i="8"/>
  <c r="CW21" i="8"/>
  <c r="CV21" i="8"/>
  <c r="CU21" i="8"/>
  <c r="CT21" i="8"/>
  <c r="CS21" i="8"/>
  <c r="CR21" i="8"/>
  <c r="CQ21" i="8"/>
  <c r="CP21" i="8"/>
  <c r="CO21" i="8"/>
  <c r="CW20" i="8"/>
  <c r="CV20" i="8"/>
  <c r="CU20" i="8"/>
  <c r="CT20" i="8"/>
  <c r="CS20" i="8"/>
  <c r="CR20" i="8"/>
  <c r="CQ20" i="8"/>
  <c r="CP20" i="8"/>
  <c r="CO20" i="8"/>
  <c r="CW19" i="8"/>
  <c r="CV19" i="8"/>
  <c r="CU19" i="8"/>
  <c r="CT19" i="8"/>
  <c r="CS19" i="8"/>
  <c r="CR19" i="8"/>
  <c r="CQ19" i="8"/>
  <c r="CP19" i="8"/>
  <c r="CO19" i="8"/>
  <c r="CW18" i="8"/>
  <c r="CV18" i="8"/>
  <c r="CU18" i="8"/>
  <c r="CT18" i="8"/>
  <c r="CS18" i="8"/>
  <c r="CR18" i="8"/>
  <c r="CQ18" i="8"/>
  <c r="CP18" i="8"/>
  <c r="CO18" i="8"/>
  <c r="CW17" i="8"/>
  <c r="CV17" i="8"/>
  <c r="CU17" i="8"/>
  <c r="CT17" i="8"/>
  <c r="CS17" i="8"/>
  <c r="CR17" i="8"/>
  <c r="CQ17" i="8"/>
  <c r="CP17" i="8"/>
  <c r="CO17" i="8"/>
  <c r="CW16" i="8"/>
  <c r="CV16" i="8"/>
  <c r="CU16" i="8"/>
  <c r="CT16" i="8"/>
  <c r="CS16" i="8"/>
  <c r="CR16" i="8"/>
  <c r="CQ16" i="8"/>
  <c r="CP16" i="8"/>
  <c r="CO16" i="8"/>
  <c r="CW15" i="8"/>
  <c r="CV15" i="8"/>
  <c r="CU15" i="8"/>
  <c r="CT15" i="8"/>
  <c r="CS15" i="8"/>
  <c r="CR15" i="8"/>
  <c r="CQ15" i="8"/>
  <c r="CP15" i="8"/>
  <c r="CO15" i="8"/>
  <c r="CW14" i="8"/>
  <c r="CV14" i="8"/>
  <c r="CU14" i="8"/>
  <c r="CT14" i="8"/>
  <c r="CS14" i="8"/>
  <c r="CR14" i="8"/>
  <c r="CQ14" i="8"/>
  <c r="CP14" i="8"/>
  <c r="CO14" i="8"/>
  <c r="CW13" i="8"/>
  <c r="CV13" i="8"/>
  <c r="CU13" i="8"/>
  <c r="CT13" i="8"/>
  <c r="CS13" i="8"/>
  <c r="CR13" i="8"/>
  <c r="CQ13" i="8"/>
  <c r="CP13" i="8"/>
  <c r="CO13" i="8"/>
  <c r="CW10" i="8"/>
  <c r="CV10" i="8"/>
  <c r="CU10" i="8"/>
  <c r="CT10" i="8"/>
  <c r="CS10" i="8"/>
  <c r="CR10" i="8"/>
  <c r="CQ10" i="8"/>
  <c r="CP10" i="8"/>
  <c r="CO10" i="8"/>
  <c r="CW9" i="8"/>
  <c r="CV9" i="8"/>
  <c r="CU9" i="8"/>
  <c r="CT9" i="8"/>
  <c r="CS9" i="8"/>
  <c r="CR9" i="8"/>
  <c r="CQ9" i="8"/>
  <c r="CP9" i="8"/>
  <c r="CO9" i="8"/>
  <c r="CW5" i="8"/>
  <c r="CV5" i="8"/>
  <c r="CU5" i="8"/>
  <c r="CT5" i="8"/>
  <c r="CS5" i="8"/>
  <c r="CR5" i="8"/>
  <c r="CQ5" i="8"/>
  <c r="CP5" i="8"/>
  <c r="CO5" i="8"/>
  <c r="CW4" i="8"/>
  <c r="CV4" i="8"/>
  <c r="CU4" i="8"/>
  <c r="CT4" i="8"/>
  <c r="CS4" i="8"/>
  <c r="CR4" i="8"/>
  <c r="CQ4" i="8"/>
  <c r="CP4" i="8"/>
  <c r="CO4" i="8"/>
  <c r="CW37" i="7"/>
  <c r="CV37" i="7"/>
  <c r="CU37" i="7"/>
  <c r="CT37" i="7"/>
  <c r="CS37" i="7"/>
  <c r="CR37" i="7"/>
  <c r="CQ37" i="7"/>
  <c r="CP37" i="7"/>
  <c r="CO37" i="7"/>
  <c r="CW36" i="7"/>
  <c r="CV36" i="7"/>
  <c r="CU36" i="7"/>
  <c r="CT36" i="7"/>
  <c r="CS36" i="7"/>
  <c r="CR36" i="7"/>
  <c r="CQ36" i="7"/>
  <c r="CP36" i="7"/>
  <c r="CO36" i="7"/>
  <c r="CW35" i="7"/>
  <c r="CV35" i="7"/>
  <c r="CU35" i="7"/>
  <c r="CT35" i="7"/>
  <c r="CS35" i="7"/>
  <c r="CR35" i="7"/>
  <c r="CQ35" i="7"/>
  <c r="CP35" i="7"/>
  <c r="CO35" i="7"/>
  <c r="CW34" i="7"/>
  <c r="CV34" i="7"/>
  <c r="CU34" i="7"/>
  <c r="CT34" i="7"/>
  <c r="CS34" i="7"/>
  <c r="CR34" i="7"/>
  <c r="CQ34" i="7"/>
  <c r="CP34" i="7"/>
  <c r="CO34" i="7"/>
  <c r="CW33" i="7"/>
  <c r="CV33" i="7"/>
  <c r="CU33" i="7"/>
  <c r="CT33" i="7"/>
  <c r="CS33" i="7"/>
  <c r="CR33" i="7"/>
  <c r="CQ33" i="7"/>
  <c r="CP33" i="7"/>
  <c r="CO33" i="7"/>
  <c r="CW32" i="7"/>
  <c r="CV32" i="7"/>
  <c r="CU32" i="7"/>
  <c r="CT32" i="7"/>
  <c r="CS32" i="7"/>
  <c r="CR32" i="7"/>
  <c r="CQ32" i="7"/>
  <c r="CP32" i="7"/>
  <c r="CO32" i="7"/>
  <c r="CW31" i="7"/>
  <c r="CV31" i="7"/>
  <c r="CU31" i="7"/>
  <c r="CT31" i="7"/>
  <c r="CS31" i="7"/>
  <c r="CR31" i="7"/>
  <c r="CQ31" i="7"/>
  <c r="CP31" i="7"/>
  <c r="CO31" i="7"/>
  <c r="CW30" i="7"/>
  <c r="CV30" i="7"/>
  <c r="CU30" i="7"/>
  <c r="CT30" i="7"/>
  <c r="CS30" i="7"/>
  <c r="CR30" i="7"/>
  <c r="CQ30" i="7"/>
  <c r="CP30" i="7"/>
  <c r="CO30" i="7"/>
  <c r="CW29" i="7"/>
  <c r="CV29" i="7"/>
  <c r="CU29" i="7"/>
  <c r="CT29" i="7"/>
  <c r="CS29" i="7"/>
  <c r="CR29" i="7"/>
  <c r="CQ29" i="7"/>
  <c r="CP29" i="7"/>
  <c r="CO29" i="7"/>
  <c r="CW26" i="7"/>
  <c r="CV26" i="7"/>
  <c r="CU26" i="7"/>
  <c r="CT26" i="7"/>
  <c r="CS26" i="7"/>
  <c r="CR26" i="7"/>
  <c r="CQ26" i="7"/>
  <c r="CP26" i="7"/>
  <c r="CO26" i="7"/>
  <c r="CW25" i="7"/>
  <c r="CV25" i="7"/>
  <c r="CU25" i="7"/>
  <c r="CT25" i="7"/>
  <c r="CS25" i="7"/>
  <c r="CR25" i="7"/>
  <c r="CQ25" i="7"/>
  <c r="CP25" i="7"/>
  <c r="CO25" i="7"/>
  <c r="CW21" i="7"/>
  <c r="CV21" i="7"/>
  <c r="CU21" i="7"/>
  <c r="CT21" i="7"/>
  <c r="CS21" i="7"/>
  <c r="CR21" i="7"/>
  <c r="CQ21" i="7"/>
  <c r="CP21" i="7"/>
  <c r="CO21" i="7"/>
  <c r="CW20" i="7"/>
  <c r="CV20" i="7"/>
  <c r="CU20" i="7"/>
  <c r="CT20" i="7"/>
  <c r="CS20" i="7"/>
  <c r="CR20" i="7"/>
  <c r="CQ20" i="7"/>
  <c r="CP20" i="7"/>
  <c r="CO20" i="7"/>
  <c r="CW19" i="7"/>
  <c r="CV19" i="7"/>
  <c r="CU19" i="7"/>
  <c r="CT19" i="7"/>
  <c r="CS19" i="7"/>
  <c r="CR19" i="7"/>
  <c r="CQ19" i="7"/>
  <c r="CP19" i="7"/>
  <c r="CO19" i="7"/>
  <c r="CW18" i="7"/>
  <c r="CV18" i="7"/>
  <c r="CU18" i="7"/>
  <c r="CT18" i="7"/>
  <c r="CS18" i="7"/>
  <c r="CR18" i="7"/>
  <c r="CQ18" i="7"/>
  <c r="CP18" i="7"/>
  <c r="CO18" i="7"/>
  <c r="CW17" i="7"/>
  <c r="CV17" i="7"/>
  <c r="CU17" i="7"/>
  <c r="CT17" i="7"/>
  <c r="CS17" i="7"/>
  <c r="CR17" i="7"/>
  <c r="CQ17" i="7"/>
  <c r="CP17" i="7"/>
  <c r="CO17" i="7"/>
  <c r="CW16" i="7"/>
  <c r="CV16" i="7"/>
  <c r="CU16" i="7"/>
  <c r="CT16" i="7"/>
  <c r="CS16" i="7"/>
  <c r="CR16" i="7"/>
  <c r="CQ16" i="7"/>
  <c r="CP16" i="7"/>
  <c r="CO16" i="7"/>
  <c r="CW15" i="7"/>
  <c r="CV15" i="7"/>
  <c r="CU15" i="7"/>
  <c r="CT15" i="7"/>
  <c r="CS15" i="7"/>
  <c r="CR15" i="7"/>
  <c r="CQ15" i="7"/>
  <c r="CP15" i="7"/>
  <c r="CO15" i="7"/>
  <c r="CW14" i="7"/>
  <c r="CV14" i="7"/>
  <c r="CU14" i="7"/>
  <c r="CT14" i="7"/>
  <c r="CS14" i="7"/>
  <c r="CR14" i="7"/>
  <c r="CQ14" i="7"/>
  <c r="CP14" i="7"/>
  <c r="CO14" i="7"/>
  <c r="CW13" i="7"/>
  <c r="CV13" i="7"/>
  <c r="CU13" i="7"/>
  <c r="CT13" i="7"/>
  <c r="CS13" i="7"/>
  <c r="CR13" i="7"/>
  <c r="CQ13" i="7"/>
  <c r="CP13" i="7"/>
  <c r="CO13" i="7"/>
  <c r="CW10" i="7"/>
  <c r="CV10" i="7"/>
  <c r="CU10" i="7"/>
  <c r="CT10" i="7"/>
  <c r="CS10" i="7"/>
  <c r="CR10" i="7"/>
  <c r="CQ10" i="7"/>
  <c r="CP10" i="7"/>
  <c r="CO10" i="7"/>
  <c r="CW9" i="7"/>
  <c r="CV9" i="7"/>
  <c r="CU9" i="7"/>
  <c r="CT9" i="7"/>
  <c r="CS9" i="7"/>
  <c r="CR9" i="7"/>
  <c r="CQ9" i="7"/>
  <c r="CP9" i="7"/>
  <c r="CO9" i="7"/>
  <c r="CW5" i="7"/>
  <c r="CV5" i="7"/>
  <c r="CU5" i="7"/>
  <c r="CT5" i="7"/>
  <c r="CS5" i="7"/>
  <c r="CR5" i="7"/>
  <c r="CQ5" i="7"/>
  <c r="CP5" i="7"/>
  <c r="CO5" i="7"/>
  <c r="CW4" i="7"/>
  <c r="CV4" i="7"/>
  <c r="CU4" i="7"/>
  <c r="CT4" i="7"/>
  <c r="CS4" i="7"/>
  <c r="CR4" i="7"/>
  <c r="CQ4" i="7"/>
  <c r="CP4" i="7"/>
  <c r="CO4" i="7"/>
  <c r="CW37" i="6"/>
  <c r="CV37" i="6"/>
  <c r="CU37" i="6"/>
  <c r="CT37" i="6"/>
  <c r="CS37" i="6"/>
  <c r="CR37" i="6"/>
  <c r="CQ37" i="6"/>
  <c r="CP37" i="6"/>
  <c r="CO37" i="6"/>
  <c r="CW36" i="6"/>
  <c r="CV36" i="6"/>
  <c r="CU36" i="6"/>
  <c r="CT36" i="6"/>
  <c r="CS36" i="6"/>
  <c r="CR36" i="6"/>
  <c r="CQ36" i="6"/>
  <c r="CP36" i="6"/>
  <c r="CO36" i="6"/>
  <c r="CW35" i="6"/>
  <c r="CV35" i="6"/>
  <c r="CU35" i="6"/>
  <c r="CT35" i="6"/>
  <c r="CS35" i="6"/>
  <c r="CR35" i="6"/>
  <c r="CQ35" i="6"/>
  <c r="CP35" i="6"/>
  <c r="CO35" i="6"/>
  <c r="CW34" i="6"/>
  <c r="CV34" i="6"/>
  <c r="CU34" i="6"/>
  <c r="CT34" i="6"/>
  <c r="CS34" i="6"/>
  <c r="CR34" i="6"/>
  <c r="CQ34" i="6"/>
  <c r="CP34" i="6"/>
  <c r="CO34" i="6"/>
  <c r="CW33" i="6"/>
  <c r="CV33" i="6"/>
  <c r="CU33" i="6"/>
  <c r="CT33" i="6"/>
  <c r="CS33" i="6"/>
  <c r="CR33" i="6"/>
  <c r="CQ33" i="6"/>
  <c r="CP33" i="6"/>
  <c r="CO33" i="6"/>
  <c r="CW32" i="6"/>
  <c r="CV32" i="6"/>
  <c r="CU32" i="6"/>
  <c r="CT32" i="6"/>
  <c r="CS32" i="6"/>
  <c r="CR32" i="6"/>
  <c r="CQ32" i="6"/>
  <c r="CP32" i="6"/>
  <c r="CO32" i="6"/>
  <c r="CW31" i="6"/>
  <c r="CV31" i="6"/>
  <c r="CU31" i="6"/>
  <c r="CT31" i="6"/>
  <c r="CS31" i="6"/>
  <c r="CR31" i="6"/>
  <c r="CQ31" i="6"/>
  <c r="CP31" i="6"/>
  <c r="CO31" i="6"/>
  <c r="CW30" i="6"/>
  <c r="CV30" i="6"/>
  <c r="CU30" i="6"/>
  <c r="CT30" i="6"/>
  <c r="CS30" i="6"/>
  <c r="CR30" i="6"/>
  <c r="CQ30" i="6"/>
  <c r="CP30" i="6"/>
  <c r="CO30" i="6"/>
  <c r="CW29" i="6"/>
  <c r="CV29" i="6"/>
  <c r="CU29" i="6"/>
  <c r="CT29" i="6"/>
  <c r="CS29" i="6"/>
  <c r="CR29" i="6"/>
  <c r="CQ29" i="6"/>
  <c r="CP29" i="6"/>
  <c r="CO29" i="6"/>
  <c r="CW26" i="6"/>
  <c r="CV26" i="6"/>
  <c r="CU26" i="6"/>
  <c r="CT26" i="6"/>
  <c r="CS26" i="6"/>
  <c r="CR26" i="6"/>
  <c r="CQ26" i="6"/>
  <c r="CP26" i="6"/>
  <c r="CO26" i="6"/>
  <c r="CW25" i="6"/>
  <c r="CV25" i="6"/>
  <c r="CU25" i="6"/>
  <c r="CT25" i="6"/>
  <c r="CS25" i="6"/>
  <c r="CR25" i="6"/>
  <c r="CQ25" i="6"/>
  <c r="CP25" i="6"/>
  <c r="CO25" i="6"/>
  <c r="CW21" i="6"/>
  <c r="CV21" i="6"/>
  <c r="CU21" i="6"/>
  <c r="CT21" i="6"/>
  <c r="CS21" i="6"/>
  <c r="CR21" i="6"/>
  <c r="CQ21" i="6"/>
  <c r="CP21" i="6"/>
  <c r="CO21" i="6"/>
  <c r="CW20" i="6"/>
  <c r="CV20" i="6"/>
  <c r="CU20" i="6"/>
  <c r="CT20" i="6"/>
  <c r="CS20" i="6"/>
  <c r="CR20" i="6"/>
  <c r="CQ20" i="6"/>
  <c r="CP20" i="6"/>
  <c r="CO20" i="6"/>
  <c r="CW19" i="6"/>
  <c r="CV19" i="6"/>
  <c r="CU19" i="6"/>
  <c r="CT19" i="6"/>
  <c r="CS19" i="6"/>
  <c r="CR19" i="6"/>
  <c r="CQ19" i="6"/>
  <c r="CP19" i="6"/>
  <c r="CO19" i="6"/>
  <c r="CW18" i="6"/>
  <c r="CV18" i="6"/>
  <c r="CU18" i="6"/>
  <c r="CT18" i="6"/>
  <c r="CS18" i="6"/>
  <c r="CR18" i="6"/>
  <c r="CQ18" i="6"/>
  <c r="CP18" i="6"/>
  <c r="CO18" i="6"/>
  <c r="CW17" i="6"/>
  <c r="CV17" i="6"/>
  <c r="CU17" i="6"/>
  <c r="CT17" i="6"/>
  <c r="CS17" i="6"/>
  <c r="CR17" i="6"/>
  <c r="CQ17" i="6"/>
  <c r="CP17" i="6"/>
  <c r="CO17" i="6"/>
  <c r="CW16" i="6"/>
  <c r="CV16" i="6"/>
  <c r="CU16" i="6"/>
  <c r="CT16" i="6"/>
  <c r="CS16" i="6"/>
  <c r="CR16" i="6"/>
  <c r="CQ16" i="6"/>
  <c r="CP16" i="6"/>
  <c r="CO16" i="6"/>
  <c r="CW15" i="6"/>
  <c r="CV15" i="6"/>
  <c r="CU15" i="6"/>
  <c r="CT15" i="6"/>
  <c r="CS15" i="6"/>
  <c r="CR15" i="6"/>
  <c r="CQ15" i="6"/>
  <c r="CP15" i="6"/>
  <c r="CO15" i="6"/>
  <c r="CW14" i="6"/>
  <c r="CV14" i="6"/>
  <c r="CU14" i="6"/>
  <c r="CT14" i="6"/>
  <c r="CS14" i="6"/>
  <c r="CR14" i="6"/>
  <c r="CQ14" i="6"/>
  <c r="CP14" i="6"/>
  <c r="CO14" i="6"/>
  <c r="CW13" i="6"/>
  <c r="CV13" i="6"/>
  <c r="CU13" i="6"/>
  <c r="CT13" i="6"/>
  <c r="CS13" i="6"/>
  <c r="CR13" i="6"/>
  <c r="CQ13" i="6"/>
  <c r="CP13" i="6"/>
  <c r="CO13" i="6"/>
  <c r="CW10" i="6"/>
  <c r="CV10" i="6"/>
  <c r="CU10" i="6"/>
  <c r="CT10" i="6"/>
  <c r="CS10" i="6"/>
  <c r="CR10" i="6"/>
  <c r="CQ10" i="6"/>
  <c r="CP10" i="6"/>
  <c r="CO10" i="6"/>
  <c r="CW9" i="6"/>
  <c r="CV9" i="6"/>
  <c r="CU9" i="6"/>
  <c r="CT9" i="6"/>
  <c r="CS9" i="6"/>
  <c r="CR9" i="6"/>
  <c r="CQ9" i="6"/>
  <c r="CP9" i="6"/>
  <c r="CO9" i="6"/>
  <c r="CW5" i="6"/>
  <c r="CV5" i="6"/>
  <c r="CU5" i="6"/>
  <c r="CT5" i="6"/>
  <c r="CS5" i="6"/>
  <c r="CR5" i="6"/>
  <c r="CQ5" i="6"/>
  <c r="CP5" i="6"/>
  <c r="CO5" i="6"/>
  <c r="CW4" i="6"/>
  <c r="CV4" i="6"/>
  <c r="CU4" i="6"/>
  <c r="CT4" i="6"/>
  <c r="CS4" i="6"/>
  <c r="CR4" i="6"/>
  <c r="CQ4" i="6"/>
  <c r="CP4" i="6"/>
  <c r="CO4" i="6"/>
  <c r="CW37" i="4"/>
  <c r="CV37" i="4"/>
  <c r="CU37" i="4"/>
  <c r="CT37" i="4"/>
  <c r="CS37" i="4"/>
  <c r="CR37" i="4"/>
  <c r="CQ37" i="4"/>
  <c r="CP37" i="4"/>
  <c r="CO37" i="4"/>
  <c r="CW36" i="4"/>
  <c r="CV36" i="4"/>
  <c r="CU36" i="4"/>
  <c r="CT36" i="4"/>
  <c r="CS36" i="4"/>
  <c r="CR36" i="4"/>
  <c r="CQ36" i="4"/>
  <c r="CP36" i="4"/>
  <c r="CO36" i="4"/>
  <c r="CW35" i="4"/>
  <c r="CV35" i="4"/>
  <c r="CU35" i="4"/>
  <c r="CT35" i="4"/>
  <c r="CS35" i="4"/>
  <c r="CR35" i="4"/>
  <c r="CQ35" i="4"/>
  <c r="CP35" i="4"/>
  <c r="CO35" i="4"/>
  <c r="CW34" i="4"/>
  <c r="CV34" i="4"/>
  <c r="CU34" i="4"/>
  <c r="CT34" i="4"/>
  <c r="CS34" i="4"/>
  <c r="CR34" i="4"/>
  <c r="CQ34" i="4"/>
  <c r="CP34" i="4"/>
  <c r="CO34" i="4"/>
  <c r="CW33" i="4"/>
  <c r="CV33" i="4"/>
  <c r="CU33" i="4"/>
  <c r="CT33" i="4"/>
  <c r="CS33" i="4"/>
  <c r="CR33" i="4"/>
  <c r="CQ33" i="4"/>
  <c r="CP33" i="4"/>
  <c r="CO33" i="4"/>
  <c r="CW32" i="4"/>
  <c r="CV32" i="4"/>
  <c r="CU32" i="4"/>
  <c r="CT32" i="4"/>
  <c r="CS32" i="4"/>
  <c r="CR32" i="4"/>
  <c r="CQ32" i="4"/>
  <c r="CP32" i="4"/>
  <c r="CO32" i="4"/>
  <c r="CW31" i="4"/>
  <c r="CV31" i="4"/>
  <c r="CU31" i="4"/>
  <c r="CT31" i="4"/>
  <c r="CS31" i="4"/>
  <c r="CR31" i="4"/>
  <c r="CQ31" i="4"/>
  <c r="CP31" i="4"/>
  <c r="CO31" i="4"/>
  <c r="CW30" i="4"/>
  <c r="CV30" i="4"/>
  <c r="CU30" i="4"/>
  <c r="CT30" i="4"/>
  <c r="CS30" i="4"/>
  <c r="CR30" i="4"/>
  <c r="CQ30" i="4"/>
  <c r="CP30" i="4"/>
  <c r="CO30" i="4"/>
  <c r="CW29" i="4"/>
  <c r="CV29" i="4"/>
  <c r="CU29" i="4"/>
  <c r="CT29" i="4"/>
  <c r="CS29" i="4"/>
  <c r="CR29" i="4"/>
  <c r="CQ29" i="4"/>
  <c r="CP29" i="4"/>
  <c r="CO29" i="4"/>
  <c r="CW26" i="4"/>
  <c r="CV26" i="4"/>
  <c r="CU26" i="4"/>
  <c r="CT26" i="4"/>
  <c r="CS26" i="4"/>
  <c r="CR26" i="4"/>
  <c r="CQ26" i="4"/>
  <c r="CP26" i="4"/>
  <c r="CO26" i="4"/>
  <c r="CW25" i="4"/>
  <c r="CV25" i="4"/>
  <c r="CU25" i="4"/>
  <c r="CT25" i="4"/>
  <c r="CS25" i="4"/>
  <c r="CR25" i="4"/>
  <c r="CQ25" i="4"/>
  <c r="CP25" i="4"/>
  <c r="CO25" i="4"/>
  <c r="CW21" i="4"/>
  <c r="CV21" i="4"/>
  <c r="CU21" i="4"/>
  <c r="CT21" i="4"/>
  <c r="CS21" i="4"/>
  <c r="CR21" i="4"/>
  <c r="CQ21" i="4"/>
  <c r="CP21" i="4"/>
  <c r="CO21" i="4"/>
  <c r="CW20" i="4"/>
  <c r="CV20" i="4"/>
  <c r="CU20" i="4"/>
  <c r="CT20" i="4"/>
  <c r="CS20" i="4"/>
  <c r="CR20" i="4"/>
  <c r="CQ20" i="4"/>
  <c r="CP20" i="4"/>
  <c r="CO20" i="4"/>
  <c r="CW19" i="4"/>
  <c r="CV19" i="4"/>
  <c r="CU19" i="4"/>
  <c r="CT19" i="4"/>
  <c r="CS19" i="4"/>
  <c r="CR19" i="4"/>
  <c r="CQ19" i="4"/>
  <c r="CP19" i="4"/>
  <c r="CO19" i="4"/>
  <c r="CW18" i="4"/>
  <c r="CV18" i="4"/>
  <c r="CU18" i="4"/>
  <c r="CT18" i="4"/>
  <c r="CS18" i="4"/>
  <c r="CR18" i="4"/>
  <c r="CQ18" i="4"/>
  <c r="CP18" i="4"/>
  <c r="CO18" i="4"/>
  <c r="CW17" i="4"/>
  <c r="CV17" i="4"/>
  <c r="CU17" i="4"/>
  <c r="CT17" i="4"/>
  <c r="CS17" i="4"/>
  <c r="CR17" i="4"/>
  <c r="CQ17" i="4"/>
  <c r="CP17" i="4"/>
  <c r="CO17" i="4"/>
  <c r="CW16" i="4"/>
  <c r="CV16" i="4"/>
  <c r="CU16" i="4"/>
  <c r="CT16" i="4"/>
  <c r="CS16" i="4"/>
  <c r="CR16" i="4"/>
  <c r="CQ16" i="4"/>
  <c r="CP16" i="4"/>
  <c r="CO16" i="4"/>
  <c r="CW15" i="4"/>
  <c r="CV15" i="4"/>
  <c r="CU15" i="4"/>
  <c r="CT15" i="4"/>
  <c r="CS15" i="4"/>
  <c r="CR15" i="4"/>
  <c r="CQ15" i="4"/>
  <c r="CP15" i="4"/>
  <c r="CO15" i="4"/>
  <c r="CW14" i="4"/>
  <c r="CV14" i="4"/>
  <c r="CU14" i="4"/>
  <c r="CT14" i="4"/>
  <c r="CS14" i="4"/>
  <c r="CR14" i="4"/>
  <c r="CQ14" i="4"/>
  <c r="CP14" i="4"/>
  <c r="CO14" i="4"/>
  <c r="CW13" i="4"/>
  <c r="CV13" i="4"/>
  <c r="CU13" i="4"/>
  <c r="CT13" i="4"/>
  <c r="CS13" i="4"/>
  <c r="CR13" i="4"/>
  <c r="CQ13" i="4"/>
  <c r="CP13" i="4"/>
  <c r="CO13" i="4"/>
  <c r="CW10" i="4"/>
  <c r="CV10" i="4"/>
  <c r="CU10" i="4"/>
  <c r="CT10" i="4"/>
  <c r="CS10" i="4"/>
  <c r="CR10" i="4"/>
  <c r="CQ10" i="4"/>
  <c r="CP10" i="4"/>
  <c r="CO10" i="4"/>
  <c r="CW9" i="4"/>
  <c r="CV9" i="4"/>
  <c r="CU9" i="4"/>
  <c r="CT9" i="4"/>
  <c r="CS9" i="4"/>
  <c r="CR9" i="4"/>
  <c r="CQ9" i="4"/>
  <c r="CP9" i="4"/>
  <c r="CO9" i="4"/>
  <c r="CW5" i="4"/>
  <c r="CV5" i="4"/>
  <c r="CU5" i="4"/>
  <c r="CT5" i="4"/>
  <c r="CS5" i="4"/>
  <c r="CR5" i="4"/>
  <c r="CQ5" i="4"/>
  <c r="CP5" i="4"/>
  <c r="CO5" i="4"/>
  <c r="CW4" i="4"/>
  <c r="CV4" i="4"/>
  <c r="CU4" i="4"/>
  <c r="CT4" i="4"/>
  <c r="CS4" i="4"/>
  <c r="CR4" i="4"/>
  <c r="CQ4" i="4"/>
  <c r="CP4" i="4"/>
  <c r="CO4" i="4"/>
  <c r="CW37" i="3"/>
  <c r="CV37" i="3"/>
  <c r="CU37" i="3"/>
  <c r="CT37" i="3"/>
  <c r="CS37" i="3"/>
  <c r="CR37" i="3"/>
  <c r="CQ37" i="3"/>
  <c r="CP37" i="3"/>
  <c r="CO37" i="3"/>
  <c r="CW36" i="3"/>
  <c r="CV36" i="3"/>
  <c r="CU36" i="3"/>
  <c r="CT36" i="3"/>
  <c r="CS36" i="3"/>
  <c r="CR36" i="3"/>
  <c r="CQ36" i="3"/>
  <c r="CP36" i="3"/>
  <c r="CO36" i="3"/>
  <c r="CW35" i="3"/>
  <c r="CV35" i="3"/>
  <c r="CU35" i="3"/>
  <c r="CT35" i="3"/>
  <c r="CS35" i="3"/>
  <c r="CR35" i="3"/>
  <c r="CQ35" i="3"/>
  <c r="CP35" i="3"/>
  <c r="CO35" i="3"/>
  <c r="CW34" i="3"/>
  <c r="CV34" i="3"/>
  <c r="CU34" i="3"/>
  <c r="CT34" i="3"/>
  <c r="CS34" i="3"/>
  <c r="CR34" i="3"/>
  <c r="CQ34" i="3"/>
  <c r="CP34" i="3"/>
  <c r="CO34" i="3"/>
  <c r="CW33" i="3"/>
  <c r="CV33" i="3"/>
  <c r="CU33" i="3"/>
  <c r="CT33" i="3"/>
  <c r="CS33" i="3"/>
  <c r="CR33" i="3"/>
  <c r="CQ33" i="3"/>
  <c r="CP33" i="3"/>
  <c r="CO33" i="3"/>
  <c r="CW32" i="3"/>
  <c r="CV32" i="3"/>
  <c r="CU32" i="3"/>
  <c r="CT32" i="3"/>
  <c r="CS32" i="3"/>
  <c r="CR32" i="3"/>
  <c r="CQ32" i="3"/>
  <c r="CP32" i="3"/>
  <c r="CO32" i="3"/>
  <c r="CW31" i="3"/>
  <c r="CV31" i="3"/>
  <c r="CU31" i="3"/>
  <c r="CT31" i="3"/>
  <c r="CS31" i="3"/>
  <c r="CR31" i="3"/>
  <c r="CQ31" i="3"/>
  <c r="CP31" i="3"/>
  <c r="CO31" i="3"/>
  <c r="CW30" i="3"/>
  <c r="CV30" i="3"/>
  <c r="CU30" i="3"/>
  <c r="CT30" i="3"/>
  <c r="CS30" i="3"/>
  <c r="CR30" i="3"/>
  <c r="CQ30" i="3"/>
  <c r="CP30" i="3"/>
  <c r="CO30" i="3"/>
  <c r="CW29" i="3"/>
  <c r="CV29" i="3"/>
  <c r="CU29" i="3"/>
  <c r="CT29" i="3"/>
  <c r="CS29" i="3"/>
  <c r="CR29" i="3"/>
  <c r="CQ29" i="3"/>
  <c r="CP29" i="3"/>
  <c r="CO29" i="3"/>
  <c r="CW26" i="3"/>
  <c r="CV26" i="3"/>
  <c r="CU26" i="3"/>
  <c r="CT26" i="3"/>
  <c r="CS26" i="3"/>
  <c r="CR26" i="3"/>
  <c r="CQ26" i="3"/>
  <c r="CP26" i="3"/>
  <c r="CO26" i="3"/>
  <c r="CW25" i="3"/>
  <c r="CV25" i="3"/>
  <c r="CU25" i="3"/>
  <c r="CT25" i="3"/>
  <c r="CS25" i="3"/>
  <c r="CR25" i="3"/>
  <c r="CQ25" i="3"/>
  <c r="CP25" i="3"/>
  <c r="CO25" i="3"/>
  <c r="CW21" i="3"/>
  <c r="CV21" i="3"/>
  <c r="CU21" i="3"/>
  <c r="CT21" i="3"/>
  <c r="CS21" i="3"/>
  <c r="CR21" i="3"/>
  <c r="CQ21" i="3"/>
  <c r="CP21" i="3"/>
  <c r="CO21" i="3"/>
  <c r="CW20" i="3"/>
  <c r="CV20" i="3"/>
  <c r="CU20" i="3"/>
  <c r="CT20" i="3"/>
  <c r="CS20" i="3"/>
  <c r="CR20" i="3"/>
  <c r="CQ20" i="3"/>
  <c r="CP20" i="3"/>
  <c r="CO20" i="3"/>
  <c r="CW19" i="3"/>
  <c r="CV19" i="3"/>
  <c r="CU19" i="3"/>
  <c r="CT19" i="3"/>
  <c r="CS19" i="3"/>
  <c r="CR19" i="3"/>
  <c r="CQ19" i="3"/>
  <c r="CP19" i="3"/>
  <c r="CO19" i="3"/>
  <c r="CW18" i="3"/>
  <c r="CV18" i="3"/>
  <c r="CU18" i="3"/>
  <c r="CT18" i="3"/>
  <c r="CS18" i="3"/>
  <c r="CR18" i="3"/>
  <c r="CQ18" i="3"/>
  <c r="CP18" i="3"/>
  <c r="CO18" i="3"/>
  <c r="CW17" i="3"/>
  <c r="CV17" i="3"/>
  <c r="CU17" i="3"/>
  <c r="CT17" i="3"/>
  <c r="CS17" i="3"/>
  <c r="CR17" i="3"/>
  <c r="CQ17" i="3"/>
  <c r="CP17" i="3"/>
  <c r="CO17" i="3"/>
  <c r="CW16" i="3"/>
  <c r="CV16" i="3"/>
  <c r="CU16" i="3"/>
  <c r="CT16" i="3"/>
  <c r="CS16" i="3"/>
  <c r="CR16" i="3"/>
  <c r="CQ16" i="3"/>
  <c r="CP16" i="3"/>
  <c r="CO16" i="3"/>
  <c r="CW15" i="3"/>
  <c r="CV15" i="3"/>
  <c r="CU15" i="3"/>
  <c r="CT15" i="3"/>
  <c r="CS15" i="3"/>
  <c r="CR15" i="3"/>
  <c r="CQ15" i="3"/>
  <c r="CP15" i="3"/>
  <c r="CO15" i="3"/>
  <c r="CW14" i="3"/>
  <c r="CV14" i="3"/>
  <c r="CU14" i="3"/>
  <c r="CT14" i="3"/>
  <c r="CS14" i="3"/>
  <c r="CR14" i="3"/>
  <c r="CQ14" i="3"/>
  <c r="CP14" i="3"/>
  <c r="CO14" i="3"/>
  <c r="CW13" i="3"/>
  <c r="CV13" i="3"/>
  <c r="CU13" i="3"/>
  <c r="CT13" i="3"/>
  <c r="CS13" i="3"/>
  <c r="CR13" i="3"/>
  <c r="CQ13" i="3"/>
  <c r="CP13" i="3"/>
  <c r="CO13" i="3"/>
  <c r="CW10" i="3"/>
  <c r="CV10" i="3"/>
  <c r="CU10" i="3"/>
  <c r="CT10" i="3"/>
  <c r="CS10" i="3"/>
  <c r="CR10" i="3"/>
  <c r="CQ10" i="3"/>
  <c r="CP10" i="3"/>
  <c r="CO10" i="3"/>
  <c r="CW9" i="3"/>
  <c r="CV9" i="3"/>
  <c r="CU9" i="3"/>
  <c r="CT9" i="3"/>
  <c r="CS9" i="3"/>
  <c r="CR9" i="3"/>
  <c r="CQ9" i="3"/>
  <c r="CP9" i="3"/>
  <c r="CO9" i="3"/>
  <c r="CW5" i="3"/>
  <c r="CV5" i="3"/>
  <c r="CU5" i="3"/>
  <c r="CT5" i="3"/>
  <c r="CS5" i="3"/>
  <c r="CR5" i="3"/>
  <c r="CQ5" i="3"/>
  <c r="CP5" i="3"/>
  <c r="CO5" i="3"/>
  <c r="CW4" i="3"/>
  <c r="CV4" i="3"/>
  <c r="CU4" i="3"/>
  <c r="CT4" i="3"/>
  <c r="CS4" i="3"/>
  <c r="CR4" i="3"/>
  <c r="CQ4" i="3"/>
  <c r="CP4" i="3"/>
  <c r="CO4" i="3"/>
  <c r="CP4" i="5" l="1"/>
  <c r="CQ4" i="5"/>
  <c r="CR4" i="5"/>
  <c r="CS4" i="5"/>
  <c r="CT4" i="5"/>
  <c r="CU4" i="5"/>
  <c r="CV4" i="5"/>
  <c r="CW4" i="5"/>
  <c r="CO4" i="5"/>
  <c r="CP25" i="5"/>
  <c r="CQ25" i="5"/>
  <c r="CR25" i="5"/>
  <c r="CS25" i="5"/>
  <c r="CT25" i="5"/>
  <c r="CU25" i="5"/>
  <c r="CV25" i="5"/>
  <c r="CW25" i="5"/>
  <c r="CP26" i="5"/>
  <c r="CQ26" i="5"/>
  <c r="CR26" i="5"/>
  <c r="CS26" i="5"/>
  <c r="CT26" i="5"/>
  <c r="CU26" i="5"/>
  <c r="CV26" i="5"/>
  <c r="CW26" i="5"/>
  <c r="CP29" i="5"/>
  <c r="CQ29" i="5"/>
  <c r="CR29" i="5"/>
  <c r="CS29" i="5"/>
  <c r="CT29" i="5"/>
  <c r="CU29" i="5"/>
  <c r="CV29" i="5"/>
  <c r="CW29" i="5"/>
  <c r="CP30" i="5"/>
  <c r="CQ30" i="5"/>
  <c r="CR30" i="5"/>
  <c r="CS30" i="5"/>
  <c r="CT30" i="5"/>
  <c r="CU30" i="5"/>
  <c r="CV30" i="5"/>
  <c r="CW30" i="5"/>
  <c r="CP31" i="5"/>
  <c r="CQ31" i="5"/>
  <c r="CR31" i="5"/>
  <c r="CS31" i="5"/>
  <c r="CT31" i="5"/>
  <c r="CU31" i="5"/>
  <c r="CV31" i="5"/>
  <c r="CW31" i="5"/>
  <c r="CP32" i="5"/>
  <c r="CQ32" i="5"/>
  <c r="CR32" i="5"/>
  <c r="CS32" i="5"/>
  <c r="CT32" i="5"/>
  <c r="CU32" i="5"/>
  <c r="CV32" i="5"/>
  <c r="CW32" i="5"/>
  <c r="CP33" i="5"/>
  <c r="CQ33" i="5"/>
  <c r="CR33" i="5"/>
  <c r="CS33" i="5"/>
  <c r="CT33" i="5"/>
  <c r="CU33" i="5"/>
  <c r="CV33" i="5"/>
  <c r="CW33" i="5"/>
  <c r="CP34" i="5"/>
  <c r="CQ34" i="5"/>
  <c r="CR34" i="5"/>
  <c r="CS34" i="5"/>
  <c r="CT34" i="5"/>
  <c r="CU34" i="5"/>
  <c r="CV34" i="5"/>
  <c r="CW34" i="5"/>
  <c r="CP35" i="5"/>
  <c r="CQ35" i="5"/>
  <c r="CR35" i="5"/>
  <c r="CS35" i="5"/>
  <c r="CT35" i="5"/>
  <c r="CU35" i="5"/>
  <c r="CV35" i="5"/>
  <c r="CW35" i="5"/>
  <c r="CP36" i="5"/>
  <c r="CQ36" i="5"/>
  <c r="CR36" i="5"/>
  <c r="CS36" i="5"/>
  <c r="CT36" i="5"/>
  <c r="CU36" i="5"/>
  <c r="CV36" i="5"/>
  <c r="CW36" i="5"/>
  <c r="CP37" i="5"/>
  <c r="CQ37" i="5"/>
  <c r="CR37" i="5"/>
  <c r="CS37" i="5"/>
  <c r="CT37" i="5"/>
  <c r="CU37" i="5"/>
  <c r="CV37" i="5"/>
  <c r="CW37" i="5"/>
  <c r="CO26" i="5"/>
  <c r="CO29" i="5"/>
  <c r="CO30" i="5"/>
  <c r="CO31" i="5"/>
  <c r="CO32" i="5"/>
  <c r="CO33" i="5"/>
  <c r="CO34" i="5"/>
  <c r="CO35" i="5"/>
  <c r="CO36" i="5"/>
  <c r="CO37" i="5"/>
  <c r="CO25" i="5"/>
  <c r="CP9" i="5"/>
  <c r="CQ9" i="5"/>
  <c r="CR9" i="5"/>
  <c r="CS9" i="5"/>
  <c r="CT9" i="5"/>
  <c r="CU9" i="5"/>
  <c r="CV9" i="5"/>
  <c r="CW9" i="5"/>
  <c r="CP10" i="5"/>
  <c r="CQ10" i="5"/>
  <c r="CR10" i="5"/>
  <c r="CS10" i="5"/>
  <c r="CT10" i="5"/>
  <c r="CU10" i="5"/>
  <c r="CV10" i="5"/>
  <c r="CW10" i="5"/>
  <c r="CP13" i="5"/>
  <c r="CQ13" i="5"/>
  <c r="CR13" i="5"/>
  <c r="CS13" i="5"/>
  <c r="CT13" i="5"/>
  <c r="CU13" i="5"/>
  <c r="CV13" i="5"/>
  <c r="CW13" i="5"/>
  <c r="CP14" i="5"/>
  <c r="CQ14" i="5"/>
  <c r="CR14" i="5"/>
  <c r="CS14" i="5"/>
  <c r="CT14" i="5"/>
  <c r="CU14" i="5"/>
  <c r="CV14" i="5"/>
  <c r="CW14" i="5"/>
  <c r="CP15" i="5"/>
  <c r="CQ15" i="5"/>
  <c r="CR15" i="5"/>
  <c r="CS15" i="5"/>
  <c r="CT15" i="5"/>
  <c r="CU15" i="5"/>
  <c r="CV15" i="5"/>
  <c r="CW15" i="5"/>
  <c r="CP16" i="5"/>
  <c r="CQ16" i="5"/>
  <c r="CR16" i="5"/>
  <c r="CS16" i="5"/>
  <c r="CT16" i="5"/>
  <c r="CU16" i="5"/>
  <c r="CV16" i="5"/>
  <c r="CW16" i="5"/>
  <c r="CP17" i="5"/>
  <c r="CQ17" i="5"/>
  <c r="CR17" i="5"/>
  <c r="CS17" i="5"/>
  <c r="CT17" i="5"/>
  <c r="CU17" i="5"/>
  <c r="CV17" i="5"/>
  <c r="CW17" i="5"/>
  <c r="CP18" i="5"/>
  <c r="CQ18" i="5"/>
  <c r="CR18" i="5"/>
  <c r="CS18" i="5"/>
  <c r="CT18" i="5"/>
  <c r="CU18" i="5"/>
  <c r="CV18" i="5"/>
  <c r="CW18" i="5"/>
  <c r="CP19" i="5"/>
  <c r="CQ19" i="5"/>
  <c r="CR19" i="5"/>
  <c r="CS19" i="5"/>
  <c r="CT19" i="5"/>
  <c r="CU19" i="5"/>
  <c r="CV19" i="5"/>
  <c r="CW19" i="5"/>
  <c r="CP20" i="5"/>
  <c r="CQ20" i="5"/>
  <c r="CR20" i="5"/>
  <c r="CS20" i="5"/>
  <c r="CT20" i="5"/>
  <c r="CU20" i="5"/>
  <c r="CV20" i="5"/>
  <c r="CW20" i="5"/>
  <c r="CP21" i="5"/>
  <c r="CQ21" i="5"/>
  <c r="CR21" i="5"/>
  <c r="CS21" i="5"/>
  <c r="CT21" i="5"/>
  <c r="CU21" i="5"/>
  <c r="CV21" i="5"/>
  <c r="CW21" i="5"/>
  <c r="CO10" i="5"/>
  <c r="CO13" i="5"/>
  <c r="CO14" i="5"/>
  <c r="CO15" i="5"/>
  <c r="CO16" i="5"/>
  <c r="CO17" i="5"/>
  <c r="CO18" i="5"/>
  <c r="CO19" i="5"/>
  <c r="CO20" i="5"/>
  <c r="CO21" i="5"/>
  <c r="CO9" i="5"/>
  <c r="CP5" i="5"/>
  <c r="CQ5" i="5"/>
  <c r="CR5" i="5"/>
  <c r="CS5" i="5"/>
  <c r="CT5" i="5"/>
  <c r="CU5" i="5"/>
  <c r="CV5" i="5"/>
  <c r="CW5" i="5"/>
  <c r="CO5" i="5"/>
  <c r="AM5" i="12" l="1"/>
  <c r="BN5" i="12" s="1"/>
  <c r="AN5" i="12"/>
  <c r="AO5" i="12"/>
  <c r="BP5" i="12" s="1"/>
  <c r="AP5" i="12"/>
  <c r="BQ5" i="12" s="1"/>
  <c r="AQ5" i="12"/>
  <c r="BR5" i="12" s="1"/>
  <c r="AR5" i="12"/>
  <c r="AS5" i="12"/>
  <c r="BT5" i="12" s="1"/>
  <c r="AT5" i="12"/>
  <c r="BU5" i="12" s="1"/>
  <c r="AU5" i="12"/>
  <c r="BV5" i="12" s="1"/>
  <c r="AV5" i="12"/>
  <c r="AW5" i="12"/>
  <c r="BX5" i="12" s="1"/>
  <c r="AX5" i="12"/>
  <c r="BY5" i="12" s="1"/>
  <c r="AY5" i="12"/>
  <c r="BZ5" i="12" s="1"/>
  <c r="AZ5" i="12"/>
  <c r="BA5" i="12"/>
  <c r="CB5" i="12" s="1"/>
  <c r="BB5" i="12"/>
  <c r="CC5" i="12" s="1"/>
  <c r="BC5" i="12"/>
  <c r="CD5" i="12" s="1"/>
  <c r="BD5" i="12"/>
  <c r="BE5" i="12"/>
  <c r="CF5" i="12" s="1"/>
  <c r="BF5" i="12"/>
  <c r="CG5" i="12" s="1"/>
  <c r="BG5" i="12"/>
  <c r="CH5" i="12" s="1"/>
  <c r="BH5" i="12"/>
  <c r="BI5" i="12"/>
  <c r="CJ5" i="12" s="1"/>
  <c r="BJ5" i="12"/>
  <c r="CK5" i="12" s="1"/>
  <c r="BK5" i="12"/>
  <c r="CL5" i="12" s="1"/>
  <c r="BL5" i="12"/>
  <c r="BM5" i="12"/>
  <c r="CN5" i="12" s="1"/>
  <c r="BO5" i="12"/>
  <c r="BS5" i="12"/>
  <c r="BW5" i="12"/>
  <c r="CA5" i="12"/>
  <c r="CE5" i="12"/>
  <c r="CI5" i="12"/>
  <c r="CM5" i="12"/>
  <c r="H6" i="12"/>
  <c r="I6" i="12"/>
  <c r="J6" i="12"/>
  <c r="K6" i="12"/>
  <c r="Q6" i="12"/>
  <c r="R6" i="12"/>
  <c r="S6" i="12"/>
  <c r="T6" i="12"/>
  <c r="Z6" i="12"/>
  <c r="AA6" i="12"/>
  <c r="AB6" i="12"/>
  <c r="AC6" i="12"/>
  <c r="AI6" i="12"/>
  <c r="AJ6" i="12"/>
  <c r="AK6" i="12"/>
  <c r="AL6" i="12"/>
  <c r="H7" i="12"/>
  <c r="I7" i="12"/>
  <c r="J7" i="12"/>
  <c r="K7" i="12"/>
  <c r="Q7" i="12"/>
  <c r="R7" i="12"/>
  <c r="S7" i="12"/>
  <c r="T7" i="12"/>
  <c r="Z7" i="12"/>
  <c r="AA7" i="12"/>
  <c r="AB7" i="12"/>
  <c r="AC7" i="12"/>
  <c r="AI7" i="12"/>
  <c r="AJ7" i="12"/>
  <c r="AK7" i="12"/>
  <c r="AL7" i="12"/>
  <c r="H8" i="12"/>
  <c r="I8" i="12"/>
  <c r="K8" i="12"/>
  <c r="Q8" i="12"/>
  <c r="R8" i="12"/>
  <c r="T8" i="12"/>
  <c r="Z8" i="12"/>
  <c r="AA8" i="12"/>
  <c r="AC8" i="12"/>
  <c r="AI8" i="12"/>
  <c r="AJ8" i="12"/>
  <c r="AL8" i="12"/>
  <c r="H9" i="12"/>
  <c r="I9" i="12"/>
  <c r="J9" i="12"/>
  <c r="K9" i="12"/>
  <c r="Q9" i="12"/>
  <c r="R9" i="12"/>
  <c r="S9" i="12"/>
  <c r="T9" i="12"/>
  <c r="Z9" i="12"/>
  <c r="AA9" i="12"/>
  <c r="AB9" i="12"/>
  <c r="AC9" i="12"/>
  <c r="AI9" i="12"/>
  <c r="AJ9" i="12"/>
  <c r="AK9" i="12"/>
  <c r="AL9" i="12"/>
  <c r="H10" i="12"/>
  <c r="I10" i="12"/>
  <c r="J10" i="12"/>
  <c r="K10" i="12"/>
  <c r="Q10" i="12"/>
  <c r="R10" i="12"/>
  <c r="S10" i="12"/>
  <c r="T10" i="12"/>
  <c r="Z10" i="12"/>
  <c r="AA10" i="12"/>
  <c r="AB10" i="12"/>
  <c r="AC10" i="12"/>
  <c r="AI10" i="12"/>
  <c r="AJ10" i="12"/>
  <c r="AK10" i="12"/>
  <c r="AL10" i="12"/>
  <c r="AI11" i="12"/>
  <c r="AJ11" i="12"/>
  <c r="AK11" i="12"/>
  <c r="AL11" i="12"/>
  <c r="Z12" i="12"/>
  <c r="AA12" i="12"/>
  <c r="AB12" i="12"/>
  <c r="AC12" i="12"/>
  <c r="AI12" i="12"/>
  <c r="AJ12" i="12"/>
  <c r="AK12" i="12"/>
  <c r="AL12" i="12"/>
  <c r="H13" i="12"/>
  <c r="I13" i="12"/>
  <c r="J13" i="12"/>
  <c r="K13" i="12"/>
  <c r="Q13" i="12"/>
  <c r="R13" i="12"/>
  <c r="S13" i="12"/>
  <c r="T13" i="12"/>
  <c r="Z13" i="12"/>
  <c r="AA13" i="12"/>
  <c r="AB13" i="12"/>
  <c r="AC13" i="12"/>
  <c r="AI13" i="12"/>
  <c r="AJ13" i="12"/>
  <c r="AK13" i="12"/>
  <c r="AL13" i="12"/>
  <c r="H14" i="12"/>
  <c r="I14" i="12"/>
  <c r="J14" i="12"/>
  <c r="K14" i="12"/>
  <c r="Q14" i="12"/>
  <c r="R14" i="12"/>
  <c r="S14" i="12"/>
  <c r="T14" i="12"/>
  <c r="Z14" i="12"/>
  <c r="AA14" i="12"/>
  <c r="AB14" i="12"/>
  <c r="AC14" i="12"/>
  <c r="AI14" i="12"/>
  <c r="AJ14" i="12"/>
  <c r="AK14" i="12"/>
  <c r="AL14" i="12"/>
  <c r="H15" i="12"/>
  <c r="I15" i="12"/>
  <c r="J15" i="12"/>
  <c r="K15" i="12"/>
  <c r="Q15" i="12"/>
  <c r="R15" i="12"/>
  <c r="S15" i="12"/>
  <c r="T15" i="12"/>
  <c r="Z15" i="12"/>
  <c r="AA15" i="12"/>
  <c r="AB15" i="12"/>
  <c r="AC15" i="12"/>
  <c r="AI15" i="12"/>
  <c r="AJ15" i="12"/>
  <c r="AK15" i="12"/>
  <c r="AL15" i="12"/>
  <c r="H16" i="12"/>
  <c r="I16" i="12"/>
  <c r="J16" i="12"/>
  <c r="K16" i="12"/>
  <c r="Q16" i="12"/>
  <c r="R16" i="12"/>
  <c r="S16" i="12"/>
  <c r="T16" i="12"/>
  <c r="Z16" i="12"/>
  <c r="AA16" i="12"/>
  <c r="AB16" i="12"/>
  <c r="AC16" i="12"/>
  <c r="AI16" i="12"/>
  <c r="AJ16" i="12"/>
  <c r="AK16" i="12"/>
  <c r="AL16" i="12"/>
  <c r="H17" i="12"/>
  <c r="I17" i="12"/>
  <c r="J17" i="12"/>
  <c r="K17" i="12"/>
  <c r="Q17" i="12"/>
  <c r="R17" i="12"/>
  <c r="S17" i="12"/>
  <c r="T17" i="12"/>
  <c r="Z17" i="12"/>
  <c r="AA17" i="12"/>
  <c r="AB17" i="12"/>
  <c r="AC17" i="12"/>
  <c r="AI17" i="12"/>
  <c r="AJ17" i="12"/>
  <c r="AK17" i="12"/>
  <c r="AL17" i="12"/>
  <c r="H18" i="12"/>
  <c r="I18" i="12"/>
  <c r="J18" i="12"/>
  <c r="K18" i="12"/>
  <c r="Q18" i="12"/>
  <c r="R18" i="12"/>
  <c r="S18" i="12"/>
  <c r="T18" i="12"/>
  <c r="Z18" i="12"/>
  <c r="AA18" i="12"/>
  <c r="AB18" i="12"/>
  <c r="AC18" i="12"/>
  <c r="AI18" i="12"/>
  <c r="AJ18" i="12"/>
  <c r="AK18" i="12"/>
  <c r="AL18" i="12"/>
  <c r="H19" i="12"/>
  <c r="I19" i="12"/>
  <c r="J19" i="12"/>
  <c r="K19" i="12"/>
  <c r="Q19" i="12"/>
  <c r="R19" i="12"/>
  <c r="S19" i="12"/>
  <c r="T19" i="12"/>
  <c r="Z19" i="12"/>
  <c r="AA19" i="12"/>
  <c r="AB19" i="12"/>
  <c r="AC19" i="12"/>
  <c r="AI19" i="12"/>
  <c r="AJ19" i="12"/>
  <c r="AK19" i="12"/>
  <c r="AL19" i="12"/>
  <c r="H20" i="12"/>
  <c r="I20" i="12"/>
  <c r="J20" i="12"/>
  <c r="K20" i="12"/>
  <c r="Q20" i="12"/>
  <c r="R20" i="12"/>
  <c r="S20" i="12"/>
  <c r="T20" i="12"/>
  <c r="Z20" i="12"/>
  <c r="AA20" i="12"/>
  <c r="AB20" i="12"/>
  <c r="AC20" i="12"/>
  <c r="AI20" i="12"/>
  <c r="AJ20" i="12"/>
  <c r="AK20" i="12"/>
  <c r="AL20" i="12"/>
  <c r="H21" i="12"/>
  <c r="I21" i="12"/>
  <c r="J21" i="12"/>
  <c r="K21" i="12"/>
  <c r="Q21" i="12"/>
  <c r="R21" i="12"/>
  <c r="S21" i="12"/>
  <c r="T21" i="12"/>
  <c r="Z21" i="12"/>
  <c r="AA21" i="12"/>
  <c r="AB21" i="12"/>
  <c r="AC21" i="12"/>
  <c r="AI21" i="12"/>
  <c r="AJ21" i="12"/>
  <c r="AK21" i="12"/>
  <c r="AL21" i="12"/>
  <c r="H22" i="12"/>
  <c r="I22" i="12"/>
  <c r="J22" i="12"/>
  <c r="K22" i="12"/>
  <c r="Q22" i="12"/>
  <c r="R22" i="12"/>
  <c r="S22" i="12"/>
  <c r="T22" i="12"/>
  <c r="Z22" i="12"/>
  <c r="AA22" i="12"/>
  <c r="AB22" i="12"/>
  <c r="AC22" i="12"/>
  <c r="AI22" i="12"/>
  <c r="AJ22" i="12"/>
  <c r="AK22" i="12"/>
  <c r="AL22" i="12"/>
  <c r="AR22" i="12"/>
  <c r="AS22" i="12"/>
  <c r="AT22" i="12"/>
  <c r="AU22" i="12"/>
  <c r="BA22" i="12"/>
  <c r="BB22" i="12"/>
  <c r="BC22" i="12"/>
  <c r="BD22" i="12"/>
  <c r="BJ22" i="12"/>
  <c r="BK22" i="12"/>
  <c r="BL22" i="12"/>
  <c r="BM22" i="12"/>
  <c r="BS22" i="12"/>
  <c r="BT22" i="12"/>
  <c r="BU22" i="12"/>
  <c r="BV22" i="12"/>
  <c r="CB22" i="12"/>
  <c r="CC22" i="12"/>
  <c r="CD22" i="12"/>
  <c r="CE22" i="12"/>
  <c r="CK22" i="12"/>
  <c r="CL22" i="12"/>
  <c r="CM22" i="12"/>
  <c r="CN22" i="12"/>
  <c r="H23" i="12"/>
  <c r="I23" i="12"/>
  <c r="J23" i="12"/>
  <c r="K23" i="12"/>
  <c r="Q23" i="12"/>
  <c r="R23" i="12"/>
  <c r="S23" i="12"/>
  <c r="T23" i="12"/>
  <c r="Z23" i="12"/>
  <c r="AA23" i="12"/>
  <c r="AB23" i="12"/>
  <c r="AC23" i="12"/>
  <c r="AI23" i="12"/>
  <c r="AJ23" i="12"/>
  <c r="AK23" i="12"/>
  <c r="AL23" i="12"/>
  <c r="AR23" i="12"/>
  <c r="AS23" i="12"/>
  <c r="AT23" i="12"/>
  <c r="AU23" i="12"/>
  <c r="BA23" i="12"/>
  <c r="BB23" i="12"/>
  <c r="BC23" i="12"/>
  <c r="BD23" i="12"/>
  <c r="BJ23" i="12"/>
  <c r="BK23" i="12"/>
  <c r="BL23" i="12"/>
  <c r="BM23" i="12"/>
  <c r="BS23" i="12"/>
  <c r="BT23" i="12"/>
  <c r="BU23" i="12"/>
  <c r="BV23" i="12"/>
  <c r="CB23" i="12"/>
  <c r="CC23" i="12"/>
  <c r="CD23" i="12"/>
  <c r="CE23" i="12"/>
  <c r="CK23" i="12"/>
  <c r="CL23" i="12"/>
  <c r="CM23" i="12"/>
  <c r="CN23" i="12"/>
  <c r="H24" i="12"/>
  <c r="I24" i="12"/>
  <c r="K24" i="12"/>
  <c r="Q24" i="12"/>
  <c r="R24" i="12"/>
  <c r="T24" i="12"/>
  <c r="Z24" i="12"/>
  <c r="AA24" i="12"/>
  <c r="AC24" i="12"/>
  <c r="AI24" i="12"/>
  <c r="AJ24" i="12"/>
  <c r="AL24" i="12"/>
  <c r="AR24" i="12"/>
  <c r="AS24" i="12"/>
  <c r="AU24" i="12"/>
  <c r="BA24" i="12"/>
  <c r="BB24" i="12"/>
  <c r="BD24" i="12"/>
  <c r="BJ24" i="12"/>
  <c r="BK24" i="12"/>
  <c r="BM24" i="12"/>
  <c r="BS24" i="12"/>
  <c r="BT24" i="12"/>
  <c r="BV24" i="12"/>
  <c r="CB24" i="12"/>
  <c r="CC24" i="12"/>
  <c r="CE24" i="12"/>
  <c r="CK24" i="12"/>
  <c r="CL24" i="12"/>
  <c r="CN24" i="12"/>
  <c r="H25" i="12"/>
  <c r="I25" i="12"/>
  <c r="J25" i="12"/>
  <c r="K25" i="12"/>
  <c r="Q25" i="12"/>
  <c r="R25" i="12"/>
  <c r="S25" i="12"/>
  <c r="T25" i="12"/>
  <c r="Z25" i="12"/>
  <c r="AA25" i="12"/>
  <c r="AB25" i="12"/>
  <c r="AC25" i="12"/>
  <c r="AI25" i="12"/>
  <c r="AJ25" i="12"/>
  <c r="AK25" i="12"/>
  <c r="AL25" i="12"/>
  <c r="AR25" i="12"/>
  <c r="AS25" i="12"/>
  <c r="AT25" i="12"/>
  <c r="AU25" i="12"/>
  <c r="BA25" i="12"/>
  <c r="BB25" i="12"/>
  <c r="BC25" i="12"/>
  <c r="BD25" i="12"/>
  <c r="BJ25" i="12"/>
  <c r="BK25" i="12"/>
  <c r="BL25" i="12"/>
  <c r="BM25" i="12"/>
  <c r="BS25" i="12"/>
  <c r="BT25" i="12"/>
  <c r="BU25" i="12"/>
  <c r="BV25" i="12"/>
  <c r="CB25" i="12"/>
  <c r="CC25" i="12"/>
  <c r="CD25" i="12"/>
  <c r="CE25" i="12"/>
  <c r="CK25" i="12"/>
  <c r="CL25" i="12"/>
  <c r="CM25" i="12"/>
  <c r="CN25" i="12"/>
  <c r="H26" i="12"/>
  <c r="I26" i="12"/>
  <c r="J26" i="12"/>
  <c r="K26" i="12"/>
  <c r="Q26" i="12"/>
  <c r="R26" i="12"/>
  <c r="S26" i="12"/>
  <c r="T26" i="12"/>
  <c r="Z26" i="12"/>
  <c r="AA26" i="12"/>
  <c r="AB26" i="12"/>
  <c r="AC26" i="12"/>
  <c r="AI26" i="12"/>
  <c r="AJ26" i="12"/>
  <c r="AK26" i="12"/>
  <c r="AL26" i="12"/>
  <c r="AR26" i="12"/>
  <c r="AS26" i="12"/>
  <c r="AT26" i="12"/>
  <c r="AU26" i="12"/>
  <c r="BA26" i="12"/>
  <c r="BB26" i="12"/>
  <c r="BC26" i="12"/>
  <c r="BD26" i="12"/>
  <c r="BJ26" i="12"/>
  <c r="BK26" i="12"/>
  <c r="BL26" i="12"/>
  <c r="BM26" i="12"/>
  <c r="BS26" i="12"/>
  <c r="BT26" i="12"/>
  <c r="BU26" i="12"/>
  <c r="BV26" i="12"/>
  <c r="CB26" i="12"/>
  <c r="CC26" i="12"/>
  <c r="CD26" i="12"/>
  <c r="CE26" i="12"/>
  <c r="CK26" i="12"/>
  <c r="CL26" i="12"/>
  <c r="CM26" i="12"/>
  <c r="CN26" i="12"/>
  <c r="AI27" i="12"/>
  <c r="AJ27" i="12"/>
  <c r="AK27" i="12"/>
  <c r="AL27" i="12"/>
  <c r="BJ27" i="12"/>
  <c r="BK27" i="12"/>
  <c r="BL27" i="12"/>
  <c r="BM27" i="12"/>
  <c r="CK27" i="12"/>
  <c r="CL27" i="12"/>
  <c r="CM27" i="12"/>
  <c r="CN27" i="12"/>
  <c r="Z28" i="12"/>
  <c r="AA28" i="12"/>
  <c r="AB28" i="12"/>
  <c r="AC28" i="12"/>
  <c r="AI28" i="12"/>
  <c r="AJ28" i="12"/>
  <c r="AK28" i="12"/>
  <c r="AL28" i="12"/>
  <c r="BA28" i="12"/>
  <c r="BB28" i="12"/>
  <c r="BC28" i="12"/>
  <c r="BD28" i="12"/>
  <c r="BJ28" i="12"/>
  <c r="BK28" i="12"/>
  <c r="BL28" i="12"/>
  <c r="BM28" i="12"/>
  <c r="CB28" i="12"/>
  <c r="CC28" i="12"/>
  <c r="CD28" i="12"/>
  <c r="CE28" i="12"/>
  <c r="CK28" i="12"/>
  <c r="CL28" i="12"/>
  <c r="CM28" i="12"/>
  <c r="CN28" i="12"/>
  <c r="H29" i="12"/>
  <c r="I29" i="12"/>
  <c r="J29" i="12"/>
  <c r="K29" i="12"/>
  <c r="Q29" i="12"/>
  <c r="R29" i="12"/>
  <c r="S29" i="12"/>
  <c r="T29" i="12"/>
  <c r="Z29" i="12"/>
  <c r="AA29" i="12"/>
  <c r="AB29" i="12"/>
  <c r="AC29" i="12"/>
  <c r="AI29" i="12"/>
  <c r="AJ29" i="12"/>
  <c r="AK29" i="12"/>
  <c r="AL29" i="12"/>
  <c r="AR29" i="12"/>
  <c r="AS29" i="12"/>
  <c r="AT29" i="12"/>
  <c r="AU29" i="12"/>
  <c r="BA29" i="12"/>
  <c r="BB29" i="12"/>
  <c r="BC29" i="12"/>
  <c r="BD29" i="12"/>
  <c r="BJ29" i="12"/>
  <c r="BK29" i="12"/>
  <c r="BL29" i="12"/>
  <c r="BM29" i="12"/>
  <c r="BS29" i="12"/>
  <c r="BT29" i="12"/>
  <c r="BU29" i="12"/>
  <c r="BV29" i="12"/>
  <c r="CB29" i="12"/>
  <c r="CC29" i="12"/>
  <c r="CD29" i="12"/>
  <c r="CE29" i="12"/>
  <c r="CK29" i="12"/>
  <c r="CL29" i="12"/>
  <c r="CM29" i="12"/>
  <c r="CN29" i="12"/>
  <c r="H30" i="12"/>
  <c r="I30" i="12"/>
  <c r="J30" i="12"/>
  <c r="K30" i="12"/>
  <c r="Q30" i="12"/>
  <c r="R30" i="12"/>
  <c r="S30" i="12"/>
  <c r="T30" i="12"/>
  <c r="Z30" i="12"/>
  <c r="AA30" i="12"/>
  <c r="AB30" i="12"/>
  <c r="AC30" i="12"/>
  <c r="AI30" i="12"/>
  <c r="AJ30" i="12"/>
  <c r="AK30" i="12"/>
  <c r="AL30" i="12"/>
  <c r="AR30" i="12"/>
  <c r="AS30" i="12"/>
  <c r="AT30" i="12"/>
  <c r="AU30" i="12"/>
  <c r="BA30" i="12"/>
  <c r="BB30" i="12"/>
  <c r="BC30" i="12"/>
  <c r="BD30" i="12"/>
  <c r="BJ30" i="12"/>
  <c r="BK30" i="12"/>
  <c r="BL30" i="12"/>
  <c r="BM30" i="12"/>
  <c r="BS30" i="12"/>
  <c r="BT30" i="12"/>
  <c r="BU30" i="12"/>
  <c r="BV30" i="12"/>
  <c r="CB30" i="12"/>
  <c r="CC30" i="12"/>
  <c r="CD30" i="12"/>
  <c r="CE30" i="12"/>
  <c r="CK30" i="12"/>
  <c r="CL30" i="12"/>
  <c r="CM30" i="12"/>
  <c r="CN30" i="12"/>
  <c r="H31" i="12"/>
  <c r="I31" i="12"/>
  <c r="J31" i="12"/>
  <c r="K31" i="12"/>
  <c r="Q31" i="12"/>
  <c r="R31" i="12"/>
  <c r="S31" i="12"/>
  <c r="T31" i="12"/>
  <c r="Z31" i="12"/>
  <c r="AA31" i="12"/>
  <c r="AB31" i="12"/>
  <c r="AC31" i="12"/>
  <c r="AI31" i="12"/>
  <c r="AJ31" i="12"/>
  <c r="AK31" i="12"/>
  <c r="AL31" i="12"/>
  <c r="AR31" i="12"/>
  <c r="AS31" i="12"/>
  <c r="AT31" i="12"/>
  <c r="AU31" i="12"/>
  <c r="BA31" i="12"/>
  <c r="BB31" i="12"/>
  <c r="BC31" i="12"/>
  <c r="BD31" i="12"/>
  <c r="BJ31" i="12"/>
  <c r="BK31" i="12"/>
  <c r="BL31" i="12"/>
  <c r="BM31" i="12"/>
  <c r="BS31" i="12"/>
  <c r="BT31" i="12"/>
  <c r="BU31" i="12"/>
  <c r="BV31" i="12"/>
  <c r="CB31" i="12"/>
  <c r="CC31" i="12"/>
  <c r="CD31" i="12"/>
  <c r="CE31" i="12"/>
  <c r="CK31" i="12"/>
  <c r="CL31" i="12"/>
  <c r="CM31" i="12"/>
  <c r="CN31" i="12"/>
  <c r="H32" i="12"/>
  <c r="I32" i="12"/>
  <c r="J32" i="12"/>
  <c r="K32" i="12"/>
  <c r="Q32" i="12"/>
  <c r="R32" i="12"/>
  <c r="S32" i="12"/>
  <c r="T32" i="12"/>
  <c r="Z32" i="12"/>
  <c r="AA32" i="12"/>
  <c r="AB32" i="12"/>
  <c r="AC32" i="12"/>
  <c r="AI32" i="12"/>
  <c r="AJ32" i="12"/>
  <c r="AK32" i="12"/>
  <c r="AL32" i="12"/>
  <c r="AR32" i="12"/>
  <c r="AS32" i="12"/>
  <c r="AT32" i="12"/>
  <c r="AU32" i="12"/>
  <c r="BA32" i="12"/>
  <c r="BB32" i="12"/>
  <c r="BC32" i="12"/>
  <c r="BD32" i="12"/>
  <c r="BJ32" i="12"/>
  <c r="BK32" i="12"/>
  <c r="BL32" i="12"/>
  <c r="BM32" i="12"/>
  <c r="BS32" i="12"/>
  <c r="BT32" i="12"/>
  <c r="BU32" i="12"/>
  <c r="BV32" i="12"/>
  <c r="CB32" i="12"/>
  <c r="CC32" i="12"/>
  <c r="CD32" i="12"/>
  <c r="CE32" i="12"/>
  <c r="CK32" i="12"/>
  <c r="CL32" i="12"/>
  <c r="CM32" i="12"/>
  <c r="CN32" i="12"/>
  <c r="H33" i="12"/>
  <c r="I33" i="12"/>
  <c r="J33" i="12"/>
  <c r="K33" i="12"/>
  <c r="Q33" i="12"/>
  <c r="R33" i="12"/>
  <c r="S33" i="12"/>
  <c r="T33" i="12"/>
  <c r="Z33" i="12"/>
  <c r="AA33" i="12"/>
  <c r="AB33" i="12"/>
  <c r="AC33" i="12"/>
  <c r="AI33" i="12"/>
  <c r="AJ33" i="12"/>
  <c r="AK33" i="12"/>
  <c r="AL33" i="12"/>
  <c r="AR33" i="12"/>
  <c r="AS33" i="12"/>
  <c r="AT33" i="12"/>
  <c r="AU33" i="12"/>
  <c r="BA33" i="12"/>
  <c r="BB33" i="12"/>
  <c r="BC33" i="12"/>
  <c r="BD33" i="12"/>
  <c r="BJ33" i="12"/>
  <c r="BK33" i="12"/>
  <c r="BL33" i="12"/>
  <c r="BM33" i="12"/>
  <c r="BS33" i="12"/>
  <c r="BT33" i="12"/>
  <c r="BU33" i="12"/>
  <c r="BV33" i="12"/>
  <c r="CB33" i="12"/>
  <c r="CC33" i="12"/>
  <c r="CD33" i="12"/>
  <c r="CE33" i="12"/>
  <c r="CK33" i="12"/>
  <c r="CL33" i="12"/>
  <c r="CM33" i="12"/>
  <c r="CN33" i="12"/>
  <c r="H34" i="12"/>
  <c r="I34" i="12"/>
  <c r="J34" i="12"/>
  <c r="K34" i="12"/>
  <c r="Q34" i="12"/>
  <c r="R34" i="12"/>
  <c r="S34" i="12"/>
  <c r="T34" i="12"/>
  <c r="Z34" i="12"/>
  <c r="AA34" i="12"/>
  <c r="AB34" i="12"/>
  <c r="AC34" i="12"/>
  <c r="AI34" i="12"/>
  <c r="AJ34" i="12"/>
  <c r="AK34" i="12"/>
  <c r="AL34" i="12"/>
  <c r="AR34" i="12"/>
  <c r="AS34" i="12"/>
  <c r="AT34" i="12"/>
  <c r="AU34" i="12"/>
  <c r="BA34" i="12"/>
  <c r="BB34" i="12"/>
  <c r="BC34" i="12"/>
  <c r="BD34" i="12"/>
  <c r="BJ34" i="12"/>
  <c r="BK34" i="12"/>
  <c r="BL34" i="12"/>
  <c r="BM34" i="12"/>
  <c r="BS34" i="12"/>
  <c r="BT34" i="12"/>
  <c r="BU34" i="12"/>
  <c r="BV34" i="12"/>
  <c r="CB34" i="12"/>
  <c r="CC34" i="12"/>
  <c r="CD34" i="12"/>
  <c r="CE34" i="12"/>
  <c r="CK34" i="12"/>
  <c r="CL34" i="12"/>
  <c r="CM34" i="12"/>
  <c r="CN34" i="12"/>
  <c r="H35" i="12"/>
  <c r="I35" i="12"/>
  <c r="J35" i="12"/>
  <c r="K35" i="12"/>
  <c r="Q35" i="12"/>
  <c r="R35" i="12"/>
  <c r="S35" i="12"/>
  <c r="T35" i="12"/>
  <c r="Z35" i="12"/>
  <c r="AA35" i="12"/>
  <c r="AB35" i="12"/>
  <c r="AC35" i="12"/>
  <c r="AI35" i="12"/>
  <c r="AJ35" i="12"/>
  <c r="AK35" i="12"/>
  <c r="AL35" i="12"/>
  <c r="AR35" i="12"/>
  <c r="AS35" i="12"/>
  <c r="AT35" i="12"/>
  <c r="AU35" i="12"/>
  <c r="BA35" i="12"/>
  <c r="BB35" i="12"/>
  <c r="BC35" i="12"/>
  <c r="BD35" i="12"/>
  <c r="BJ35" i="12"/>
  <c r="BK35" i="12"/>
  <c r="BL35" i="12"/>
  <c r="BM35" i="12"/>
  <c r="BS35" i="12"/>
  <c r="BT35" i="12"/>
  <c r="BU35" i="12"/>
  <c r="BV35" i="12"/>
  <c r="CB35" i="12"/>
  <c r="CC35" i="12"/>
  <c r="CD35" i="12"/>
  <c r="CE35" i="12"/>
  <c r="CK35" i="12"/>
  <c r="CL35" i="12"/>
  <c r="CM35" i="12"/>
  <c r="CN35" i="12"/>
  <c r="H36" i="12"/>
  <c r="I36" i="12"/>
  <c r="J36" i="12"/>
  <c r="K36" i="12"/>
  <c r="Q36" i="12"/>
  <c r="R36" i="12"/>
  <c r="S36" i="12"/>
  <c r="T36" i="12"/>
  <c r="Z36" i="12"/>
  <c r="AA36" i="12"/>
  <c r="AB36" i="12"/>
  <c r="AC36" i="12"/>
  <c r="AI36" i="12"/>
  <c r="AJ36" i="12"/>
  <c r="AK36" i="12"/>
  <c r="AL36" i="12"/>
  <c r="AR36" i="12"/>
  <c r="AS36" i="12"/>
  <c r="AT36" i="12"/>
  <c r="AU36" i="12"/>
  <c r="BA36" i="12"/>
  <c r="BB36" i="12"/>
  <c r="BC36" i="12"/>
  <c r="BD36" i="12"/>
  <c r="BJ36" i="12"/>
  <c r="BK36" i="12"/>
  <c r="BL36" i="12"/>
  <c r="BM36" i="12"/>
  <c r="BS36" i="12"/>
  <c r="BT36" i="12"/>
  <c r="BU36" i="12"/>
  <c r="BV36" i="12"/>
  <c r="CB36" i="12"/>
  <c r="CC36" i="12"/>
  <c r="CD36" i="12"/>
  <c r="CE36" i="12"/>
  <c r="CK36" i="12"/>
  <c r="CL36" i="12"/>
  <c r="CM36" i="12"/>
  <c r="CN36" i="12"/>
  <c r="H37" i="12"/>
  <c r="I37" i="12"/>
  <c r="J37" i="12"/>
  <c r="K37" i="12"/>
  <c r="Q37" i="12"/>
  <c r="R37" i="12"/>
  <c r="S37" i="12"/>
  <c r="T37" i="12"/>
  <c r="Z37" i="12"/>
  <c r="AA37" i="12"/>
  <c r="AB37" i="12"/>
  <c r="AC37" i="12"/>
  <c r="AI37" i="12"/>
  <c r="AJ37" i="12"/>
  <c r="AK37" i="12"/>
  <c r="AL37" i="12"/>
  <c r="AR37" i="12"/>
  <c r="AS37" i="12"/>
  <c r="AT37" i="12"/>
  <c r="AU37" i="12"/>
  <c r="BA37" i="12"/>
  <c r="BB37" i="12"/>
  <c r="BC37" i="12"/>
  <c r="BD37" i="12"/>
  <c r="BJ37" i="12"/>
  <c r="BK37" i="12"/>
  <c r="BL37" i="12"/>
  <c r="BM37" i="12"/>
  <c r="BS37" i="12"/>
  <c r="BT37" i="12"/>
  <c r="BU37" i="12"/>
  <c r="BV37" i="12"/>
  <c r="CB37" i="12"/>
  <c r="CC37" i="12"/>
  <c r="CD37" i="12"/>
  <c r="CE37" i="12"/>
  <c r="CK37" i="12"/>
  <c r="CL37" i="12"/>
  <c r="CM37" i="12"/>
  <c r="CN37" i="12"/>
  <c r="AM5" i="11"/>
  <c r="BN5" i="11" s="1"/>
  <c r="AN5" i="11"/>
  <c r="AO5" i="11"/>
  <c r="BP5" i="11" s="1"/>
  <c r="AP5" i="11"/>
  <c r="BQ5" i="11" s="1"/>
  <c r="AQ5" i="11"/>
  <c r="BR5" i="11" s="1"/>
  <c r="AR5" i="11"/>
  <c r="AS5" i="11"/>
  <c r="BT5" i="11" s="1"/>
  <c r="AT5" i="11"/>
  <c r="BU5" i="11" s="1"/>
  <c r="AU5" i="11"/>
  <c r="BV5" i="11" s="1"/>
  <c r="AV5" i="11"/>
  <c r="BW5" i="11" s="1"/>
  <c r="AW5" i="11"/>
  <c r="BX5" i="11" s="1"/>
  <c r="AX5" i="11"/>
  <c r="BY5" i="11" s="1"/>
  <c r="AY5" i="11"/>
  <c r="AZ5" i="11"/>
  <c r="BA5" i="11"/>
  <c r="CB5" i="11" s="1"/>
  <c r="BB5" i="11"/>
  <c r="BC5" i="11"/>
  <c r="CD5" i="11" s="1"/>
  <c r="BD5" i="11"/>
  <c r="BE5" i="11"/>
  <c r="CF5" i="11" s="1"/>
  <c r="BF5" i="11"/>
  <c r="CG5" i="11" s="1"/>
  <c r="BG5" i="11"/>
  <c r="CH5" i="11" s="1"/>
  <c r="BH5" i="11"/>
  <c r="BI5" i="11"/>
  <c r="CJ5" i="11" s="1"/>
  <c r="BJ5" i="11"/>
  <c r="CK5" i="11" s="1"/>
  <c r="BK5" i="11"/>
  <c r="CL5" i="11" s="1"/>
  <c r="BL5" i="11"/>
  <c r="CM5" i="11" s="1"/>
  <c r="BM5" i="11"/>
  <c r="CN5" i="11" s="1"/>
  <c r="BO5" i="11"/>
  <c r="BS5" i="11"/>
  <c r="BZ5" i="11"/>
  <c r="CA5" i="11"/>
  <c r="CC5" i="11"/>
  <c r="CE5" i="11"/>
  <c r="CI5" i="11"/>
  <c r="H6" i="11"/>
  <c r="I6" i="11"/>
  <c r="J6" i="11"/>
  <c r="K6" i="11"/>
  <c r="Q6" i="11"/>
  <c r="R6" i="11"/>
  <c r="S6" i="11"/>
  <c r="T6" i="11"/>
  <c r="Z6" i="11"/>
  <c r="AA6" i="11"/>
  <c r="AB6" i="11"/>
  <c r="AC6" i="11"/>
  <c r="AI6" i="11"/>
  <c r="AJ6" i="11"/>
  <c r="AK6" i="11"/>
  <c r="AL6" i="11"/>
  <c r="H7" i="11"/>
  <c r="I7" i="11"/>
  <c r="J7" i="11"/>
  <c r="K7" i="11"/>
  <c r="Q7" i="11"/>
  <c r="R7" i="11"/>
  <c r="S7" i="11"/>
  <c r="T7" i="11"/>
  <c r="Z7" i="11"/>
  <c r="AA7" i="11"/>
  <c r="AB7" i="11"/>
  <c r="AC7" i="11"/>
  <c r="AI7" i="11"/>
  <c r="AJ7" i="11"/>
  <c r="AK7" i="11"/>
  <c r="AL7" i="11"/>
  <c r="H8" i="11"/>
  <c r="I8" i="11"/>
  <c r="K8" i="11"/>
  <c r="Q8" i="11"/>
  <c r="R8" i="11"/>
  <c r="T8" i="11"/>
  <c r="Z8" i="11"/>
  <c r="AA8" i="11"/>
  <c r="AC8" i="11"/>
  <c r="AI8" i="11"/>
  <c r="AJ8" i="11"/>
  <c r="AL8" i="11"/>
  <c r="H9" i="11"/>
  <c r="I9" i="11"/>
  <c r="J9" i="11"/>
  <c r="K9" i="11"/>
  <c r="Q9" i="11"/>
  <c r="R9" i="11"/>
  <c r="S9" i="11"/>
  <c r="T9" i="11"/>
  <c r="Z9" i="11"/>
  <c r="AA9" i="11"/>
  <c r="AB9" i="11"/>
  <c r="AC9" i="11"/>
  <c r="AI9" i="11"/>
  <c r="AJ9" i="11"/>
  <c r="AK9" i="11"/>
  <c r="AL9" i="11"/>
  <c r="H10" i="11"/>
  <c r="I10" i="11"/>
  <c r="J10" i="11"/>
  <c r="K10" i="11"/>
  <c r="Q10" i="11"/>
  <c r="R10" i="11"/>
  <c r="S10" i="11"/>
  <c r="T10" i="11"/>
  <c r="Z10" i="11"/>
  <c r="AA10" i="11"/>
  <c r="AB10" i="11"/>
  <c r="AC10" i="11"/>
  <c r="AI10" i="11"/>
  <c r="AJ10" i="11"/>
  <c r="AK10" i="11"/>
  <c r="AL10" i="11"/>
  <c r="AI11" i="11"/>
  <c r="AJ11" i="11"/>
  <c r="AK11" i="11"/>
  <c r="AL11" i="11"/>
  <c r="Z12" i="11"/>
  <c r="AA12" i="11"/>
  <c r="AB12" i="11"/>
  <c r="AC12" i="11"/>
  <c r="AI12" i="11"/>
  <c r="AJ12" i="11"/>
  <c r="AK12" i="11"/>
  <c r="AL12" i="11"/>
  <c r="H13" i="11"/>
  <c r="I13" i="11"/>
  <c r="J13" i="11"/>
  <c r="K13" i="11"/>
  <c r="Q13" i="11"/>
  <c r="R13" i="11"/>
  <c r="S13" i="11"/>
  <c r="T13" i="11"/>
  <c r="Z13" i="11"/>
  <c r="AA13" i="11"/>
  <c r="AB13" i="11"/>
  <c r="AC13" i="11"/>
  <c r="AI13" i="11"/>
  <c r="AJ13" i="11"/>
  <c r="AK13" i="11"/>
  <c r="AL13" i="11"/>
  <c r="H14" i="11"/>
  <c r="I14" i="11"/>
  <c r="J14" i="11"/>
  <c r="K14" i="11"/>
  <c r="Q14" i="11"/>
  <c r="R14" i="11"/>
  <c r="S14" i="11"/>
  <c r="T14" i="11"/>
  <c r="Z14" i="11"/>
  <c r="AA14" i="11"/>
  <c r="AB14" i="11"/>
  <c r="AC14" i="11"/>
  <c r="AI14" i="11"/>
  <c r="AJ14" i="11"/>
  <c r="AK14" i="11"/>
  <c r="AL14" i="11"/>
  <c r="H15" i="11"/>
  <c r="I15" i="11"/>
  <c r="J15" i="11"/>
  <c r="K15" i="11"/>
  <c r="Q15" i="11"/>
  <c r="R15" i="11"/>
  <c r="S15" i="11"/>
  <c r="T15" i="11"/>
  <c r="Z15" i="11"/>
  <c r="AA15" i="11"/>
  <c r="AB15" i="11"/>
  <c r="AC15" i="11"/>
  <c r="AI15" i="11"/>
  <c r="AJ15" i="11"/>
  <c r="AK15" i="11"/>
  <c r="AL15" i="11"/>
  <c r="H16" i="11"/>
  <c r="I16" i="11"/>
  <c r="J16" i="11"/>
  <c r="K16" i="11"/>
  <c r="Q16" i="11"/>
  <c r="R16" i="11"/>
  <c r="S16" i="11"/>
  <c r="T16" i="11"/>
  <c r="Z16" i="11"/>
  <c r="AA16" i="11"/>
  <c r="AB16" i="11"/>
  <c r="AC16" i="11"/>
  <c r="AI16" i="11"/>
  <c r="AJ16" i="11"/>
  <c r="AK16" i="11"/>
  <c r="AL16" i="11"/>
  <c r="H17" i="11"/>
  <c r="I17" i="11"/>
  <c r="J17" i="11"/>
  <c r="K17" i="11"/>
  <c r="Q17" i="11"/>
  <c r="R17" i="11"/>
  <c r="S17" i="11"/>
  <c r="T17" i="11"/>
  <c r="Z17" i="11"/>
  <c r="AA17" i="11"/>
  <c r="AB17" i="11"/>
  <c r="AC17" i="11"/>
  <c r="AI17" i="11"/>
  <c r="AJ17" i="11"/>
  <c r="AK17" i="11"/>
  <c r="AL17" i="11"/>
  <c r="H18" i="11"/>
  <c r="I18" i="11"/>
  <c r="J18" i="11"/>
  <c r="K18" i="11"/>
  <c r="Q18" i="11"/>
  <c r="R18" i="11"/>
  <c r="S18" i="11"/>
  <c r="T18" i="11"/>
  <c r="Z18" i="11"/>
  <c r="AA18" i="11"/>
  <c r="AB18" i="11"/>
  <c r="AC18" i="11"/>
  <c r="AI18" i="11"/>
  <c r="AJ18" i="11"/>
  <c r="AK18" i="11"/>
  <c r="AL18" i="11"/>
  <c r="H19" i="11"/>
  <c r="I19" i="11"/>
  <c r="J19" i="11"/>
  <c r="K19" i="11"/>
  <c r="Q19" i="11"/>
  <c r="R19" i="11"/>
  <c r="S19" i="11"/>
  <c r="T19" i="11"/>
  <c r="Z19" i="11"/>
  <c r="AA19" i="11"/>
  <c r="AB19" i="11"/>
  <c r="AC19" i="11"/>
  <c r="AI19" i="11"/>
  <c r="AJ19" i="11"/>
  <c r="AK19" i="11"/>
  <c r="AL19" i="11"/>
  <c r="H20" i="11"/>
  <c r="I20" i="11"/>
  <c r="J20" i="11"/>
  <c r="K20" i="11"/>
  <c r="Q20" i="11"/>
  <c r="R20" i="11"/>
  <c r="S20" i="11"/>
  <c r="T20" i="11"/>
  <c r="Z20" i="11"/>
  <c r="AA20" i="11"/>
  <c r="AB20" i="11"/>
  <c r="AC20" i="11"/>
  <c r="AI20" i="11"/>
  <c r="AJ20" i="11"/>
  <c r="AK20" i="11"/>
  <c r="AL20" i="11"/>
  <c r="H21" i="11"/>
  <c r="I21" i="11"/>
  <c r="J21" i="11"/>
  <c r="K21" i="11"/>
  <c r="Q21" i="11"/>
  <c r="R21" i="11"/>
  <c r="S21" i="11"/>
  <c r="T21" i="11"/>
  <c r="Z21" i="11"/>
  <c r="AA21" i="11"/>
  <c r="AB21" i="11"/>
  <c r="AC21" i="11"/>
  <c r="AI21" i="11"/>
  <c r="AJ21" i="11"/>
  <c r="AK21" i="11"/>
  <c r="AL21" i="11"/>
  <c r="H22" i="11"/>
  <c r="I22" i="11"/>
  <c r="J22" i="11"/>
  <c r="K22" i="11"/>
  <c r="Q22" i="11"/>
  <c r="R22" i="11"/>
  <c r="S22" i="11"/>
  <c r="T22" i="11"/>
  <c r="Z22" i="11"/>
  <c r="AA22" i="11"/>
  <c r="AB22" i="11"/>
  <c r="AC22" i="11"/>
  <c r="AI22" i="11"/>
  <c r="AJ22" i="11"/>
  <c r="AK22" i="11"/>
  <c r="AL22" i="11"/>
  <c r="AR22" i="11"/>
  <c r="AS22" i="11"/>
  <c r="AT22" i="11"/>
  <c r="AU22" i="11"/>
  <c r="BA22" i="11"/>
  <c r="BB22" i="11"/>
  <c r="BC22" i="11"/>
  <c r="BD22" i="11"/>
  <c r="BJ22" i="11"/>
  <c r="BK22" i="11"/>
  <c r="BL22" i="11"/>
  <c r="BM22" i="11"/>
  <c r="BS22" i="11"/>
  <c r="BT22" i="11"/>
  <c r="BU22" i="11"/>
  <c r="BV22" i="11"/>
  <c r="CB22" i="11"/>
  <c r="CC22" i="11"/>
  <c r="CD22" i="11"/>
  <c r="CE22" i="11"/>
  <c r="CK22" i="11"/>
  <c r="CL22" i="11"/>
  <c r="CM22" i="11"/>
  <c r="CN22" i="11"/>
  <c r="H23" i="11"/>
  <c r="I23" i="11"/>
  <c r="J23" i="11"/>
  <c r="K23" i="11"/>
  <c r="Q23" i="11"/>
  <c r="R23" i="11"/>
  <c r="S23" i="11"/>
  <c r="T23" i="11"/>
  <c r="Z23" i="11"/>
  <c r="AA23" i="11"/>
  <c r="AB23" i="11"/>
  <c r="AC23" i="11"/>
  <c r="AI23" i="11"/>
  <c r="AJ23" i="11"/>
  <c r="AK23" i="11"/>
  <c r="AL23" i="11"/>
  <c r="AR23" i="11"/>
  <c r="AS23" i="11"/>
  <c r="AT23" i="11"/>
  <c r="AU23" i="11"/>
  <c r="BA23" i="11"/>
  <c r="BB23" i="11"/>
  <c r="BC23" i="11"/>
  <c r="BD23" i="11"/>
  <c r="BJ23" i="11"/>
  <c r="BK23" i="11"/>
  <c r="BL23" i="11"/>
  <c r="BM23" i="11"/>
  <c r="BS23" i="11"/>
  <c r="BT23" i="11"/>
  <c r="BU23" i="11"/>
  <c r="BV23" i="11"/>
  <c r="CB23" i="11"/>
  <c r="CC23" i="11"/>
  <c r="CD23" i="11"/>
  <c r="CE23" i="11"/>
  <c r="CK23" i="11"/>
  <c r="CL23" i="11"/>
  <c r="CM23" i="11"/>
  <c r="CN23" i="11"/>
  <c r="H24" i="11"/>
  <c r="I24" i="11"/>
  <c r="K24" i="11"/>
  <c r="Q24" i="11"/>
  <c r="R24" i="11"/>
  <c r="T24" i="11"/>
  <c r="Z24" i="11"/>
  <c r="AA24" i="11"/>
  <c r="AC24" i="11"/>
  <c r="AI24" i="11"/>
  <c r="AJ24" i="11"/>
  <c r="AL24" i="11"/>
  <c r="AR24" i="11"/>
  <c r="AS24" i="11"/>
  <c r="AU24" i="11"/>
  <c r="BA24" i="11"/>
  <c r="BB24" i="11"/>
  <c r="BD24" i="11"/>
  <c r="BJ24" i="11"/>
  <c r="BK24" i="11"/>
  <c r="BM24" i="11"/>
  <c r="BS24" i="11"/>
  <c r="BT24" i="11"/>
  <c r="BV24" i="11"/>
  <c r="CB24" i="11"/>
  <c r="CC24" i="11"/>
  <c r="CE24" i="11"/>
  <c r="CK24" i="11"/>
  <c r="CL24" i="11"/>
  <c r="CN24" i="11"/>
  <c r="H25" i="11"/>
  <c r="I25" i="11"/>
  <c r="J25" i="11"/>
  <c r="K25" i="11"/>
  <c r="Q25" i="11"/>
  <c r="R25" i="11"/>
  <c r="S25" i="11"/>
  <c r="T25" i="11"/>
  <c r="Z25" i="11"/>
  <c r="AA25" i="11"/>
  <c r="AB25" i="11"/>
  <c r="AC25" i="11"/>
  <c r="AI25" i="11"/>
  <c r="AJ25" i="11"/>
  <c r="AK25" i="11"/>
  <c r="AL25" i="11"/>
  <c r="AR25" i="11"/>
  <c r="AS25" i="11"/>
  <c r="AT25" i="11"/>
  <c r="AU25" i="11"/>
  <c r="BA25" i="11"/>
  <c r="BB25" i="11"/>
  <c r="BC25" i="11"/>
  <c r="BD25" i="11"/>
  <c r="BJ25" i="11"/>
  <c r="BK25" i="11"/>
  <c r="BL25" i="11"/>
  <c r="BM25" i="11"/>
  <c r="BS25" i="11"/>
  <c r="BT25" i="11"/>
  <c r="BU25" i="11"/>
  <c r="BV25" i="11"/>
  <c r="CB25" i="11"/>
  <c r="CC25" i="11"/>
  <c r="CD25" i="11"/>
  <c r="CE25" i="11"/>
  <c r="CK25" i="11"/>
  <c r="CL25" i="11"/>
  <c r="CM25" i="11"/>
  <c r="CN25" i="11"/>
  <c r="H26" i="11"/>
  <c r="I26" i="11"/>
  <c r="J26" i="11"/>
  <c r="K26" i="11"/>
  <c r="Q26" i="11"/>
  <c r="R26" i="11"/>
  <c r="S26" i="11"/>
  <c r="T26" i="11"/>
  <c r="Z26" i="11"/>
  <c r="AA26" i="11"/>
  <c r="AB26" i="11"/>
  <c r="AC26" i="11"/>
  <c r="AI26" i="11"/>
  <c r="AJ26" i="11"/>
  <c r="AK26" i="11"/>
  <c r="AL26" i="11"/>
  <c r="AR26" i="11"/>
  <c r="AS26" i="11"/>
  <c r="AT26" i="11"/>
  <c r="AU26" i="11"/>
  <c r="BA26" i="11"/>
  <c r="BB26" i="11"/>
  <c r="BC26" i="11"/>
  <c r="BD26" i="11"/>
  <c r="BJ26" i="11"/>
  <c r="BK26" i="11"/>
  <c r="BL26" i="11"/>
  <c r="BM26" i="11"/>
  <c r="BS26" i="11"/>
  <c r="BT26" i="11"/>
  <c r="BU26" i="11"/>
  <c r="BV26" i="11"/>
  <c r="CB26" i="11"/>
  <c r="CC26" i="11"/>
  <c r="CD26" i="11"/>
  <c r="CE26" i="11"/>
  <c r="CK26" i="11"/>
  <c r="CL26" i="11"/>
  <c r="CM26" i="11"/>
  <c r="CN26" i="11"/>
  <c r="AI27" i="11"/>
  <c r="AJ27" i="11"/>
  <c r="AK27" i="11"/>
  <c r="AL27" i="11"/>
  <c r="BJ27" i="11"/>
  <c r="BK27" i="11"/>
  <c r="BL27" i="11"/>
  <c r="BM27" i="11"/>
  <c r="CK27" i="11"/>
  <c r="CL27" i="11"/>
  <c r="CM27" i="11"/>
  <c r="CN27" i="11"/>
  <c r="Z28" i="11"/>
  <c r="AA28" i="11"/>
  <c r="AB28" i="11"/>
  <c r="AC28" i="11"/>
  <c r="AI28" i="11"/>
  <c r="AJ28" i="11"/>
  <c r="AK28" i="11"/>
  <c r="AL28" i="11"/>
  <c r="BA28" i="11"/>
  <c r="BB28" i="11"/>
  <c r="BC28" i="11"/>
  <c r="BD28" i="11"/>
  <c r="BJ28" i="11"/>
  <c r="BK28" i="11"/>
  <c r="BL28" i="11"/>
  <c r="BM28" i="11"/>
  <c r="CB28" i="11"/>
  <c r="CC28" i="11"/>
  <c r="CD28" i="11"/>
  <c r="CE28" i="11"/>
  <c r="CK28" i="11"/>
  <c r="CL28" i="11"/>
  <c r="CM28" i="11"/>
  <c r="CN28" i="11"/>
  <c r="H29" i="11"/>
  <c r="I29" i="11"/>
  <c r="J29" i="11"/>
  <c r="K29" i="11"/>
  <c r="Q29" i="11"/>
  <c r="R29" i="11"/>
  <c r="S29" i="11"/>
  <c r="T29" i="11"/>
  <c r="Z29" i="11"/>
  <c r="AA29" i="11"/>
  <c r="AB29" i="11"/>
  <c r="AC29" i="11"/>
  <c r="AI29" i="11"/>
  <c r="AJ29" i="11"/>
  <c r="AK29" i="11"/>
  <c r="AL29" i="11"/>
  <c r="AR29" i="11"/>
  <c r="AS29" i="11"/>
  <c r="AT29" i="11"/>
  <c r="AU29" i="11"/>
  <c r="BA29" i="11"/>
  <c r="BB29" i="11"/>
  <c r="BC29" i="11"/>
  <c r="BD29" i="11"/>
  <c r="BJ29" i="11"/>
  <c r="BK29" i="11"/>
  <c r="BL29" i="11"/>
  <c r="BM29" i="11"/>
  <c r="BS29" i="11"/>
  <c r="BT29" i="11"/>
  <c r="BU29" i="11"/>
  <c r="BV29" i="11"/>
  <c r="CB29" i="11"/>
  <c r="CC29" i="11"/>
  <c r="CD29" i="11"/>
  <c r="CE29" i="11"/>
  <c r="CK29" i="11"/>
  <c r="CL29" i="11"/>
  <c r="CM29" i="11"/>
  <c r="CN29" i="11"/>
  <c r="H30" i="11"/>
  <c r="I30" i="11"/>
  <c r="J30" i="11"/>
  <c r="K30" i="11"/>
  <c r="Q30" i="11"/>
  <c r="R30" i="11"/>
  <c r="S30" i="11"/>
  <c r="T30" i="11"/>
  <c r="Z30" i="11"/>
  <c r="AA30" i="11"/>
  <c r="AB30" i="11"/>
  <c r="AC30" i="11"/>
  <c r="AI30" i="11"/>
  <c r="AJ30" i="11"/>
  <c r="AK30" i="11"/>
  <c r="AL30" i="11"/>
  <c r="AR30" i="11"/>
  <c r="AS30" i="11"/>
  <c r="AT30" i="11"/>
  <c r="AU30" i="11"/>
  <c r="BA30" i="11"/>
  <c r="BB30" i="11"/>
  <c r="BC30" i="11"/>
  <c r="BD30" i="11"/>
  <c r="BJ30" i="11"/>
  <c r="BK30" i="11"/>
  <c r="BL30" i="11"/>
  <c r="BM30" i="11"/>
  <c r="BS30" i="11"/>
  <c r="BT30" i="11"/>
  <c r="BU30" i="11"/>
  <c r="BV30" i="11"/>
  <c r="CB30" i="11"/>
  <c r="CC30" i="11"/>
  <c r="CD30" i="11"/>
  <c r="CE30" i="11"/>
  <c r="CK30" i="11"/>
  <c r="CL30" i="11"/>
  <c r="CM30" i="11"/>
  <c r="CN30" i="11"/>
  <c r="H31" i="11"/>
  <c r="I31" i="11"/>
  <c r="J31" i="11"/>
  <c r="K31" i="11"/>
  <c r="Q31" i="11"/>
  <c r="R31" i="11"/>
  <c r="S31" i="11"/>
  <c r="T31" i="11"/>
  <c r="Z31" i="11"/>
  <c r="AA31" i="11"/>
  <c r="AB31" i="11"/>
  <c r="AC31" i="11"/>
  <c r="AI31" i="11"/>
  <c r="AJ31" i="11"/>
  <c r="AK31" i="11"/>
  <c r="AL31" i="11"/>
  <c r="AR31" i="11"/>
  <c r="AS31" i="11"/>
  <c r="AT31" i="11"/>
  <c r="AU31" i="11"/>
  <c r="BA31" i="11"/>
  <c r="BB31" i="11"/>
  <c r="BC31" i="11"/>
  <c r="BD31" i="11"/>
  <c r="BJ31" i="11"/>
  <c r="BK31" i="11"/>
  <c r="BL31" i="11"/>
  <c r="BM31" i="11"/>
  <c r="BS31" i="11"/>
  <c r="BT31" i="11"/>
  <c r="BU31" i="11"/>
  <c r="BV31" i="11"/>
  <c r="CB31" i="11"/>
  <c r="CC31" i="11"/>
  <c r="CD31" i="11"/>
  <c r="CE31" i="11"/>
  <c r="CK31" i="11"/>
  <c r="CL31" i="11"/>
  <c r="CM31" i="11"/>
  <c r="CN31" i="11"/>
  <c r="H32" i="11"/>
  <c r="I32" i="11"/>
  <c r="J32" i="11"/>
  <c r="K32" i="11"/>
  <c r="Q32" i="11"/>
  <c r="R32" i="11"/>
  <c r="S32" i="11"/>
  <c r="T32" i="11"/>
  <c r="Z32" i="11"/>
  <c r="AA32" i="11"/>
  <c r="AB32" i="11"/>
  <c r="AC32" i="11"/>
  <c r="AI32" i="11"/>
  <c r="AJ32" i="11"/>
  <c r="AK32" i="11"/>
  <c r="AL32" i="11"/>
  <c r="AR32" i="11"/>
  <c r="AS32" i="11"/>
  <c r="AT32" i="11"/>
  <c r="AU32" i="11"/>
  <c r="BA32" i="11"/>
  <c r="BB32" i="11"/>
  <c r="BC32" i="11"/>
  <c r="BD32" i="11"/>
  <c r="BJ32" i="11"/>
  <c r="BK32" i="11"/>
  <c r="BL32" i="11"/>
  <c r="BM32" i="11"/>
  <c r="BS32" i="11"/>
  <c r="BT32" i="11"/>
  <c r="BU32" i="11"/>
  <c r="BV32" i="11"/>
  <c r="CB32" i="11"/>
  <c r="CC32" i="11"/>
  <c r="CD32" i="11"/>
  <c r="CE32" i="11"/>
  <c r="CK32" i="11"/>
  <c r="CL32" i="11"/>
  <c r="CM32" i="11"/>
  <c r="CN32" i="11"/>
  <c r="H33" i="11"/>
  <c r="I33" i="11"/>
  <c r="J33" i="11"/>
  <c r="K33" i="11"/>
  <c r="Q33" i="11"/>
  <c r="R33" i="11"/>
  <c r="S33" i="11"/>
  <c r="T33" i="11"/>
  <c r="Z33" i="11"/>
  <c r="AA33" i="11"/>
  <c r="AB33" i="11"/>
  <c r="AC33" i="11"/>
  <c r="AI33" i="11"/>
  <c r="AJ33" i="11"/>
  <c r="AK33" i="11"/>
  <c r="AL33" i="11"/>
  <c r="AR33" i="11"/>
  <c r="AS33" i="11"/>
  <c r="AT33" i="11"/>
  <c r="AU33" i="11"/>
  <c r="BA33" i="11"/>
  <c r="BB33" i="11"/>
  <c r="BC33" i="11"/>
  <c r="BD33" i="11"/>
  <c r="BJ33" i="11"/>
  <c r="BK33" i="11"/>
  <c r="BL33" i="11"/>
  <c r="BM33" i="11"/>
  <c r="BS33" i="11"/>
  <c r="BT33" i="11"/>
  <c r="BU33" i="11"/>
  <c r="BV33" i="11"/>
  <c r="CB33" i="11"/>
  <c r="CC33" i="11"/>
  <c r="CD33" i="11"/>
  <c r="CE33" i="11"/>
  <c r="CK33" i="11"/>
  <c r="CL33" i="11"/>
  <c r="CM33" i="11"/>
  <c r="CN33" i="11"/>
  <c r="H34" i="11"/>
  <c r="I34" i="11"/>
  <c r="J34" i="11"/>
  <c r="K34" i="11"/>
  <c r="Q34" i="11"/>
  <c r="R34" i="11"/>
  <c r="S34" i="11"/>
  <c r="T34" i="11"/>
  <c r="Z34" i="11"/>
  <c r="AA34" i="11"/>
  <c r="AB34" i="11"/>
  <c r="AC34" i="11"/>
  <c r="AI34" i="11"/>
  <c r="AJ34" i="11"/>
  <c r="AK34" i="11"/>
  <c r="AL34" i="11"/>
  <c r="AR34" i="11"/>
  <c r="AS34" i="11"/>
  <c r="AT34" i="11"/>
  <c r="AU34" i="11"/>
  <c r="BA34" i="11"/>
  <c r="BB34" i="11"/>
  <c r="BC34" i="11"/>
  <c r="BD34" i="11"/>
  <c r="BJ34" i="11"/>
  <c r="BK34" i="11"/>
  <c r="BL34" i="11"/>
  <c r="BM34" i="11"/>
  <c r="BS34" i="11"/>
  <c r="BT34" i="11"/>
  <c r="BU34" i="11"/>
  <c r="BV34" i="11"/>
  <c r="CB34" i="11"/>
  <c r="CC34" i="11"/>
  <c r="CD34" i="11"/>
  <c r="CE34" i="11"/>
  <c r="CK34" i="11"/>
  <c r="CL34" i="11"/>
  <c r="CM34" i="11"/>
  <c r="CN34" i="11"/>
  <c r="H35" i="11"/>
  <c r="I35" i="11"/>
  <c r="J35" i="11"/>
  <c r="K35" i="11"/>
  <c r="Q35" i="11"/>
  <c r="R35" i="11"/>
  <c r="S35" i="11"/>
  <c r="T35" i="11"/>
  <c r="Z35" i="11"/>
  <c r="AA35" i="11"/>
  <c r="AB35" i="11"/>
  <c r="AC35" i="11"/>
  <c r="AI35" i="11"/>
  <c r="AJ35" i="11"/>
  <c r="AK35" i="11"/>
  <c r="AL35" i="11"/>
  <c r="AR35" i="11"/>
  <c r="AS35" i="11"/>
  <c r="AT35" i="11"/>
  <c r="AU35" i="11"/>
  <c r="BA35" i="11"/>
  <c r="BB35" i="11"/>
  <c r="BC35" i="11"/>
  <c r="BD35" i="11"/>
  <c r="BJ35" i="11"/>
  <c r="BK35" i="11"/>
  <c r="BL35" i="11"/>
  <c r="BM35" i="11"/>
  <c r="BS35" i="11"/>
  <c r="BT35" i="11"/>
  <c r="BU35" i="11"/>
  <c r="BV35" i="11"/>
  <c r="CB35" i="11"/>
  <c r="CC35" i="11"/>
  <c r="CD35" i="11"/>
  <c r="CE35" i="11"/>
  <c r="CK35" i="11"/>
  <c r="CL35" i="11"/>
  <c r="CM35" i="11"/>
  <c r="CN35" i="11"/>
  <c r="H36" i="11"/>
  <c r="I36" i="11"/>
  <c r="J36" i="11"/>
  <c r="K36" i="11"/>
  <c r="Q36" i="11"/>
  <c r="R36" i="11"/>
  <c r="S36" i="11"/>
  <c r="T36" i="11"/>
  <c r="Z36" i="11"/>
  <c r="AA36" i="11"/>
  <c r="AB36" i="11"/>
  <c r="AC36" i="11"/>
  <c r="AI36" i="11"/>
  <c r="AJ36" i="11"/>
  <c r="AK36" i="11"/>
  <c r="AL36" i="11"/>
  <c r="AR36" i="11"/>
  <c r="AS36" i="11"/>
  <c r="AT36" i="11"/>
  <c r="AU36" i="11"/>
  <c r="BA36" i="11"/>
  <c r="BB36" i="11"/>
  <c r="BC36" i="11"/>
  <c r="BD36" i="11"/>
  <c r="BJ36" i="11"/>
  <c r="BK36" i="11"/>
  <c r="BL36" i="11"/>
  <c r="BM36" i="11"/>
  <c r="BS36" i="11"/>
  <c r="BT36" i="11"/>
  <c r="BU36" i="11"/>
  <c r="BV36" i="11"/>
  <c r="CB36" i="11"/>
  <c r="CC36" i="11"/>
  <c r="CD36" i="11"/>
  <c r="CE36" i="11"/>
  <c r="CK36" i="11"/>
  <c r="CL36" i="11"/>
  <c r="CM36" i="11"/>
  <c r="CN36" i="11"/>
  <c r="H37" i="11"/>
  <c r="I37" i="11"/>
  <c r="J37" i="11"/>
  <c r="K37" i="11"/>
  <c r="Q37" i="11"/>
  <c r="R37" i="11"/>
  <c r="S37" i="11"/>
  <c r="T37" i="11"/>
  <c r="Z37" i="11"/>
  <c r="AA37" i="11"/>
  <c r="AB37" i="11"/>
  <c r="AC37" i="11"/>
  <c r="AI37" i="11"/>
  <c r="AJ37" i="11"/>
  <c r="AK37" i="11"/>
  <c r="AL37" i="11"/>
  <c r="AR37" i="11"/>
  <c r="AS37" i="11"/>
  <c r="AT37" i="11"/>
  <c r="AU37" i="11"/>
  <c r="BA37" i="11"/>
  <c r="BB37" i="11"/>
  <c r="BC37" i="11"/>
  <c r="BD37" i="11"/>
  <c r="BJ37" i="11"/>
  <c r="BK37" i="11"/>
  <c r="BL37" i="11"/>
  <c r="BM37" i="11"/>
  <c r="BS37" i="11"/>
  <c r="BT37" i="11"/>
  <c r="BU37" i="11"/>
  <c r="BV37" i="11"/>
  <c r="CB37" i="11"/>
  <c r="CC37" i="11"/>
  <c r="CD37" i="11"/>
  <c r="CE37" i="11"/>
  <c r="CK37" i="11"/>
  <c r="CL37" i="11"/>
  <c r="CM37" i="11"/>
  <c r="CN37" i="11"/>
  <c r="AM5" i="10"/>
  <c r="AN5" i="10"/>
  <c r="BO5" i="10" s="1"/>
  <c r="AO5" i="10"/>
  <c r="BP5" i="10" s="1"/>
  <c r="AP5" i="10"/>
  <c r="BQ5" i="10" s="1"/>
  <c r="AQ5" i="10"/>
  <c r="AR5" i="10"/>
  <c r="AS5" i="10"/>
  <c r="BT5" i="10" s="1"/>
  <c r="AT5" i="10"/>
  <c r="BU5" i="10" s="1"/>
  <c r="AU5" i="10"/>
  <c r="AV5" i="10"/>
  <c r="BW5" i="10" s="1"/>
  <c r="AW5" i="10"/>
  <c r="BX5" i="10" s="1"/>
  <c r="AX5" i="10"/>
  <c r="BY5" i="10" s="1"/>
  <c r="AY5" i="10"/>
  <c r="AZ5" i="10"/>
  <c r="BA5" i="10"/>
  <c r="CB5" i="10" s="1"/>
  <c r="BB5" i="10"/>
  <c r="CC5" i="10" s="1"/>
  <c r="BC5" i="10"/>
  <c r="CD5" i="10" s="1"/>
  <c r="BD5" i="10"/>
  <c r="CE5" i="10" s="1"/>
  <c r="BE5" i="10"/>
  <c r="CF5" i="10" s="1"/>
  <c r="BF5" i="10"/>
  <c r="CG5" i="10" s="1"/>
  <c r="BG5" i="10"/>
  <c r="BH5" i="10"/>
  <c r="CI5" i="10" s="1"/>
  <c r="BI5" i="10"/>
  <c r="CJ5" i="10" s="1"/>
  <c r="BJ5" i="10"/>
  <c r="CK5" i="10" s="1"/>
  <c r="BK5" i="10"/>
  <c r="CL5" i="10" s="1"/>
  <c r="BL5" i="10"/>
  <c r="CM5" i="10" s="1"/>
  <c r="BM5" i="10"/>
  <c r="CN5" i="10" s="1"/>
  <c r="BN5" i="10"/>
  <c r="BR5" i="10"/>
  <c r="BS5" i="10"/>
  <c r="BV5" i="10"/>
  <c r="BZ5" i="10"/>
  <c r="CA5" i="10"/>
  <c r="CH5" i="10"/>
  <c r="H6" i="10"/>
  <c r="I6" i="10"/>
  <c r="J6" i="10"/>
  <c r="K6" i="10"/>
  <c r="Q6" i="10"/>
  <c r="R6" i="10"/>
  <c r="S6" i="10"/>
  <c r="T6" i="10"/>
  <c r="Z6" i="10"/>
  <c r="AA6" i="10"/>
  <c r="AB6" i="10"/>
  <c r="AC6" i="10"/>
  <c r="AI6" i="10"/>
  <c r="AJ6" i="10"/>
  <c r="AK6" i="10"/>
  <c r="AL6" i="10"/>
  <c r="H7" i="10"/>
  <c r="I7" i="10"/>
  <c r="J7" i="10"/>
  <c r="K7" i="10"/>
  <c r="Q7" i="10"/>
  <c r="R7" i="10"/>
  <c r="S7" i="10"/>
  <c r="T7" i="10"/>
  <c r="Z7" i="10"/>
  <c r="AA7" i="10"/>
  <c r="AB7" i="10"/>
  <c r="AC7" i="10"/>
  <c r="AI7" i="10"/>
  <c r="AJ7" i="10"/>
  <c r="AK7" i="10"/>
  <c r="AL7" i="10"/>
  <c r="H8" i="10"/>
  <c r="I8" i="10"/>
  <c r="K8" i="10"/>
  <c r="Q8" i="10"/>
  <c r="R8" i="10"/>
  <c r="T8" i="10"/>
  <c r="Z8" i="10"/>
  <c r="AA8" i="10"/>
  <c r="AC8" i="10"/>
  <c r="AI8" i="10"/>
  <c r="AJ8" i="10"/>
  <c r="AL8" i="10"/>
  <c r="H9" i="10"/>
  <c r="I9" i="10"/>
  <c r="J9" i="10"/>
  <c r="K9" i="10"/>
  <c r="Q9" i="10"/>
  <c r="R9" i="10"/>
  <c r="S9" i="10"/>
  <c r="T9" i="10"/>
  <c r="Z9" i="10"/>
  <c r="AA9" i="10"/>
  <c r="AB9" i="10"/>
  <c r="AC9" i="10"/>
  <c r="AI9" i="10"/>
  <c r="AJ9" i="10"/>
  <c r="AK9" i="10"/>
  <c r="AL9" i="10"/>
  <c r="H10" i="10"/>
  <c r="I10" i="10"/>
  <c r="J10" i="10"/>
  <c r="K10" i="10"/>
  <c r="Q10" i="10"/>
  <c r="R10" i="10"/>
  <c r="S10" i="10"/>
  <c r="T10" i="10"/>
  <c r="Z10" i="10"/>
  <c r="AA10" i="10"/>
  <c r="AB10" i="10"/>
  <c r="AC10" i="10"/>
  <c r="AI10" i="10"/>
  <c r="AJ10" i="10"/>
  <c r="AK10" i="10"/>
  <c r="AL10" i="10"/>
  <c r="AI11" i="10"/>
  <c r="AJ11" i="10"/>
  <c r="AK11" i="10"/>
  <c r="AL11" i="10"/>
  <c r="Z12" i="10"/>
  <c r="AA12" i="10"/>
  <c r="AB12" i="10"/>
  <c r="AC12" i="10"/>
  <c r="AI12" i="10"/>
  <c r="AJ12" i="10"/>
  <c r="AK12" i="10"/>
  <c r="AL12" i="10"/>
  <c r="H13" i="10"/>
  <c r="I13" i="10"/>
  <c r="J13" i="10"/>
  <c r="K13" i="10"/>
  <c r="Q13" i="10"/>
  <c r="R13" i="10"/>
  <c r="S13" i="10"/>
  <c r="T13" i="10"/>
  <c r="Z13" i="10"/>
  <c r="AA13" i="10"/>
  <c r="AB13" i="10"/>
  <c r="AC13" i="10"/>
  <c r="AI13" i="10"/>
  <c r="AJ13" i="10"/>
  <c r="AK13" i="10"/>
  <c r="AL13" i="10"/>
  <c r="H14" i="10"/>
  <c r="I14" i="10"/>
  <c r="J14" i="10"/>
  <c r="K14" i="10"/>
  <c r="Q14" i="10"/>
  <c r="R14" i="10"/>
  <c r="S14" i="10"/>
  <c r="T14" i="10"/>
  <c r="Z14" i="10"/>
  <c r="AA14" i="10"/>
  <c r="AB14" i="10"/>
  <c r="AC14" i="10"/>
  <c r="AI14" i="10"/>
  <c r="AJ14" i="10"/>
  <c r="AK14" i="10"/>
  <c r="AL14" i="10"/>
  <c r="H15" i="10"/>
  <c r="I15" i="10"/>
  <c r="J15" i="10"/>
  <c r="K15" i="10"/>
  <c r="Q15" i="10"/>
  <c r="R15" i="10"/>
  <c r="S15" i="10"/>
  <c r="T15" i="10"/>
  <c r="Z15" i="10"/>
  <c r="AA15" i="10"/>
  <c r="AB15" i="10"/>
  <c r="AC15" i="10"/>
  <c r="AI15" i="10"/>
  <c r="AJ15" i="10"/>
  <c r="AK15" i="10"/>
  <c r="AL15" i="10"/>
  <c r="H16" i="10"/>
  <c r="I16" i="10"/>
  <c r="J16" i="10"/>
  <c r="K16" i="10"/>
  <c r="Q16" i="10"/>
  <c r="R16" i="10"/>
  <c r="S16" i="10"/>
  <c r="T16" i="10"/>
  <c r="Z16" i="10"/>
  <c r="AA16" i="10"/>
  <c r="AB16" i="10"/>
  <c r="AC16" i="10"/>
  <c r="AI16" i="10"/>
  <c r="AJ16" i="10"/>
  <c r="AK16" i="10"/>
  <c r="AL16" i="10"/>
  <c r="H17" i="10"/>
  <c r="I17" i="10"/>
  <c r="J17" i="10"/>
  <c r="K17" i="10"/>
  <c r="Q17" i="10"/>
  <c r="R17" i="10"/>
  <c r="S17" i="10"/>
  <c r="T17" i="10"/>
  <c r="Z17" i="10"/>
  <c r="AA17" i="10"/>
  <c r="AB17" i="10"/>
  <c r="AC17" i="10"/>
  <c r="AI17" i="10"/>
  <c r="AJ17" i="10"/>
  <c r="AK17" i="10"/>
  <c r="AL17" i="10"/>
  <c r="H18" i="10"/>
  <c r="I18" i="10"/>
  <c r="J18" i="10"/>
  <c r="K18" i="10"/>
  <c r="Q18" i="10"/>
  <c r="R18" i="10"/>
  <c r="S18" i="10"/>
  <c r="T18" i="10"/>
  <c r="Z18" i="10"/>
  <c r="AA18" i="10"/>
  <c r="AB18" i="10"/>
  <c r="AC18" i="10"/>
  <c r="AI18" i="10"/>
  <c r="AJ18" i="10"/>
  <c r="AK18" i="10"/>
  <c r="AL18" i="10"/>
  <c r="H19" i="10"/>
  <c r="I19" i="10"/>
  <c r="J19" i="10"/>
  <c r="K19" i="10"/>
  <c r="Q19" i="10"/>
  <c r="R19" i="10"/>
  <c r="S19" i="10"/>
  <c r="T19" i="10"/>
  <c r="Z19" i="10"/>
  <c r="AA19" i="10"/>
  <c r="AB19" i="10"/>
  <c r="AC19" i="10"/>
  <c r="AI19" i="10"/>
  <c r="AJ19" i="10"/>
  <c r="AK19" i="10"/>
  <c r="AL19" i="10"/>
  <c r="H20" i="10"/>
  <c r="I20" i="10"/>
  <c r="J20" i="10"/>
  <c r="K20" i="10"/>
  <c r="Q20" i="10"/>
  <c r="R20" i="10"/>
  <c r="S20" i="10"/>
  <c r="T20" i="10"/>
  <c r="Z20" i="10"/>
  <c r="AA20" i="10"/>
  <c r="AB20" i="10"/>
  <c r="AC20" i="10"/>
  <c r="AI20" i="10"/>
  <c r="AJ20" i="10"/>
  <c r="AK20" i="10"/>
  <c r="AL20" i="10"/>
  <c r="H21" i="10"/>
  <c r="I21" i="10"/>
  <c r="J21" i="10"/>
  <c r="K21" i="10"/>
  <c r="Q21" i="10"/>
  <c r="R21" i="10"/>
  <c r="S21" i="10"/>
  <c r="T21" i="10"/>
  <c r="Z21" i="10"/>
  <c r="AA21" i="10"/>
  <c r="AB21" i="10"/>
  <c r="AC21" i="10"/>
  <c r="AI21" i="10"/>
  <c r="AJ21" i="10"/>
  <c r="AK21" i="10"/>
  <c r="AL21" i="10"/>
  <c r="H22" i="10"/>
  <c r="I22" i="10"/>
  <c r="J22" i="10"/>
  <c r="K22" i="10"/>
  <c r="Q22" i="10"/>
  <c r="R22" i="10"/>
  <c r="S22" i="10"/>
  <c r="T22" i="10"/>
  <c r="Z22" i="10"/>
  <c r="AA22" i="10"/>
  <c r="AB22" i="10"/>
  <c r="AC22" i="10"/>
  <c r="AI22" i="10"/>
  <c r="AJ22" i="10"/>
  <c r="AK22" i="10"/>
  <c r="AL22" i="10"/>
  <c r="AR22" i="10"/>
  <c r="AS22" i="10"/>
  <c r="AT22" i="10"/>
  <c r="AU22" i="10"/>
  <c r="BA22" i="10"/>
  <c r="BB22" i="10"/>
  <c r="BC22" i="10"/>
  <c r="BD22" i="10"/>
  <c r="BJ22" i="10"/>
  <c r="BK22" i="10"/>
  <c r="BL22" i="10"/>
  <c r="BM22" i="10"/>
  <c r="BS22" i="10"/>
  <c r="BT22" i="10"/>
  <c r="BU22" i="10"/>
  <c r="BV22" i="10"/>
  <c r="CB22" i="10"/>
  <c r="CC22" i="10"/>
  <c r="CD22" i="10"/>
  <c r="CE22" i="10"/>
  <c r="CK22" i="10"/>
  <c r="CL22" i="10"/>
  <c r="CM22" i="10"/>
  <c r="CN22" i="10"/>
  <c r="H23" i="10"/>
  <c r="I23" i="10"/>
  <c r="J23" i="10"/>
  <c r="K23" i="10"/>
  <c r="Q23" i="10"/>
  <c r="R23" i="10"/>
  <c r="S23" i="10"/>
  <c r="T23" i="10"/>
  <c r="Z23" i="10"/>
  <c r="AA23" i="10"/>
  <c r="AB23" i="10"/>
  <c r="AC23" i="10"/>
  <c r="AI23" i="10"/>
  <c r="AJ23" i="10"/>
  <c r="AK23" i="10"/>
  <c r="AL23" i="10"/>
  <c r="AR23" i="10"/>
  <c r="AS23" i="10"/>
  <c r="AT23" i="10"/>
  <c r="AU23" i="10"/>
  <c r="BA23" i="10"/>
  <c r="BB23" i="10"/>
  <c r="BC23" i="10"/>
  <c r="BD23" i="10"/>
  <c r="BJ23" i="10"/>
  <c r="BK23" i="10"/>
  <c r="BL23" i="10"/>
  <c r="BM23" i="10"/>
  <c r="BS23" i="10"/>
  <c r="BT23" i="10"/>
  <c r="BU23" i="10"/>
  <c r="BV23" i="10"/>
  <c r="CB23" i="10"/>
  <c r="CC23" i="10"/>
  <c r="CD23" i="10"/>
  <c r="CE23" i="10"/>
  <c r="CK23" i="10"/>
  <c r="CL23" i="10"/>
  <c r="CM23" i="10"/>
  <c r="CN23" i="10"/>
  <c r="H24" i="10"/>
  <c r="I24" i="10"/>
  <c r="K24" i="10"/>
  <c r="Q24" i="10"/>
  <c r="R24" i="10"/>
  <c r="T24" i="10"/>
  <c r="Z24" i="10"/>
  <c r="AA24" i="10"/>
  <c r="AC24" i="10"/>
  <c r="AI24" i="10"/>
  <c r="AJ24" i="10"/>
  <c r="AL24" i="10"/>
  <c r="AR24" i="10"/>
  <c r="AS24" i="10"/>
  <c r="AU24" i="10"/>
  <c r="BA24" i="10"/>
  <c r="BB24" i="10"/>
  <c r="BD24" i="10"/>
  <c r="BJ24" i="10"/>
  <c r="BK24" i="10"/>
  <c r="BM24" i="10"/>
  <c r="BS24" i="10"/>
  <c r="BT24" i="10"/>
  <c r="BV24" i="10"/>
  <c r="CB24" i="10"/>
  <c r="CC24" i="10"/>
  <c r="CE24" i="10"/>
  <c r="CK24" i="10"/>
  <c r="CL24" i="10"/>
  <c r="CN24" i="10"/>
  <c r="H25" i="10"/>
  <c r="I25" i="10"/>
  <c r="J25" i="10"/>
  <c r="K25" i="10"/>
  <c r="Q25" i="10"/>
  <c r="R25" i="10"/>
  <c r="S25" i="10"/>
  <c r="T25" i="10"/>
  <c r="Z25" i="10"/>
  <c r="AA25" i="10"/>
  <c r="AB25" i="10"/>
  <c r="AC25" i="10"/>
  <c r="AI25" i="10"/>
  <c r="AJ25" i="10"/>
  <c r="AK25" i="10"/>
  <c r="AL25" i="10"/>
  <c r="AR25" i="10"/>
  <c r="AS25" i="10"/>
  <c r="AT25" i="10"/>
  <c r="AU25" i="10"/>
  <c r="BA25" i="10"/>
  <c r="BB25" i="10"/>
  <c r="BC25" i="10"/>
  <c r="BD25" i="10"/>
  <c r="BJ25" i="10"/>
  <c r="BK25" i="10"/>
  <c r="BL25" i="10"/>
  <c r="BM25" i="10"/>
  <c r="BS25" i="10"/>
  <c r="BT25" i="10"/>
  <c r="BU25" i="10"/>
  <c r="BV25" i="10"/>
  <c r="CB25" i="10"/>
  <c r="CC25" i="10"/>
  <c r="CD25" i="10"/>
  <c r="CE25" i="10"/>
  <c r="CK25" i="10"/>
  <c r="CL25" i="10"/>
  <c r="CM25" i="10"/>
  <c r="CN25" i="10"/>
  <c r="H26" i="10"/>
  <c r="I26" i="10"/>
  <c r="J26" i="10"/>
  <c r="K26" i="10"/>
  <c r="Q26" i="10"/>
  <c r="R26" i="10"/>
  <c r="S26" i="10"/>
  <c r="T26" i="10"/>
  <c r="Z26" i="10"/>
  <c r="AA26" i="10"/>
  <c r="AB26" i="10"/>
  <c r="AC26" i="10"/>
  <c r="AI26" i="10"/>
  <c r="AJ26" i="10"/>
  <c r="AK26" i="10"/>
  <c r="AL26" i="10"/>
  <c r="AR26" i="10"/>
  <c r="AS26" i="10"/>
  <c r="AT26" i="10"/>
  <c r="AU26" i="10"/>
  <c r="BA26" i="10"/>
  <c r="BB26" i="10"/>
  <c r="BC26" i="10"/>
  <c r="BD26" i="10"/>
  <c r="BJ26" i="10"/>
  <c r="BK26" i="10"/>
  <c r="BL26" i="10"/>
  <c r="BM26" i="10"/>
  <c r="BS26" i="10"/>
  <c r="BT26" i="10"/>
  <c r="BU26" i="10"/>
  <c r="BV26" i="10"/>
  <c r="CB26" i="10"/>
  <c r="CC26" i="10"/>
  <c r="CD26" i="10"/>
  <c r="CE26" i="10"/>
  <c r="CK26" i="10"/>
  <c r="CL26" i="10"/>
  <c r="CM26" i="10"/>
  <c r="CN26" i="10"/>
  <c r="AI27" i="10"/>
  <c r="AJ27" i="10"/>
  <c r="AK27" i="10"/>
  <c r="AL27" i="10"/>
  <c r="BJ27" i="10"/>
  <c r="BK27" i="10"/>
  <c r="BL27" i="10"/>
  <c r="BM27" i="10"/>
  <c r="CK27" i="10"/>
  <c r="CL27" i="10"/>
  <c r="CM27" i="10"/>
  <c r="CN27" i="10"/>
  <c r="Z28" i="10"/>
  <c r="AA28" i="10"/>
  <c r="AB28" i="10"/>
  <c r="AC28" i="10"/>
  <c r="AI28" i="10"/>
  <c r="AJ28" i="10"/>
  <c r="AK28" i="10"/>
  <c r="AL28" i="10"/>
  <c r="BA28" i="10"/>
  <c r="BB28" i="10"/>
  <c r="BC28" i="10"/>
  <c r="BD28" i="10"/>
  <c r="BJ28" i="10"/>
  <c r="BK28" i="10"/>
  <c r="BL28" i="10"/>
  <c r="BM28" i="10"/>
  <c r="CB28" i="10"/>
  <c r="CC28" i="10"/>
  <c r="CD28" i="10"/>
  <c r="CE28" i="10"/>
  <c r="CK28" i="10"/>
  <c r="CL28" i="10"/>
  <c r="CM28" i="10"/>
  <c r="CN28" i="10"/>
  <c r="H29" i="10"/>
  <c r="I29" i="10"/>
  <c r="J29" i="10"/>
  <c r="K29" i="10"/>
  <c r="Q29" i="10"/>
  <c r="R29" i="10"/>
  <c r="S29" i="10"/>
  <c r="T29" i="10"/>
  <c r="Z29" i="10"/>
  <c r="AA29" i="10"/>
  <c r="AB29" i="10"/>
  <c r="AC29" i="10"/>
  <c r="AI29" i="10"/>
  <c r="AJ29" i="10"/>
  <c r="AK29" i="10"/>
  <c r="AL29" i="10"/>
  <c r="AR29" i="10"/>
  <c r="AS29" i="10"/>
  <c r="AT29" i="10"/>
  <c r="AU29" i="10"/>
  <c r="BA29" i="10"/>
  <c r="BB29" i="10"/>
  <c r="BC29" i="10"/>
  <c r="BD29" i="10"/>
  <c r="BJ29" i="10"/>
  <c r="BK29" i="10"/>
  <c r="BL29" i="10"/>
  <c r="BM29" i="10"/>
  <c r="BS29" i="10"/>
  <c r="BT29" i="10"/>
  <c r="BU29" i="10"/>
  <c r="BV29" i="10"/>
  <c r="CB29" i="10"/>
  <c r="CC29" i="10"/>
  <c r="CD29" i="10"/>
  <c r="CE29" i="10"/>
  <c r="CK29" i="10"/>
  <c r="CL29" i="10"/>
  <c r="CM29" i="10"/>
  <c r="CN29" i="10"/>
  <c r="H30" i="10"/>
  <c r="I30" i="10"/>
  <c r="J30" i="10"/>
  <c r="K30" i="10"/>
  <c r="Q30" i="10"/>
  <c r="R30" i="10"/>
  <c r="S30" i="10"/>
  <c r="T30" i="10"/>
  <c r="Z30" i="10"/>
  <c r="AA30" i="10"/>
  <c r="AB30" i="10"/>
  <c r="AC30" i="10"/>
  <c r="AI30" i="10"/>
  <c r="AJ30" i="10"/>
  <c r="AK30" i="10"/>
  <c r="AL30" i="10"/>
  <c r="AR30" i="10"/>
  <c r="AS30" i="10"/>
  <c r="AT30" i="10"/>
  <c r="AU30" i="10"/>
  <c r="BA30" i="10"/>
  <c r="BB30" i="10"/>
  <c r="BC30" i="10"/>
  <c r="BD30" i="10"/>
  <c r="BJ30" i="10"/>
  <c r="BK30" i="10"/>
  <c r="BL30" i="10"/>
  <c r="BM30" i="10"/>
  <c r="BS30" i="10"/>
  <c r="BT30" i="10"/>
  <c r="BU30" i="10"/>
  <c r="BV30" i="10"/>
  <c r="CB30" i="10"/>
  <c r="CC30" i="10"/>
  <c r="CD30" i="10"/>
  <c r="CE30" i="10"/>
  <c r="CK30" i="10"/>
  <c r="CL30" i="10"/>
  <c r="CM30" i="10"/>
  <c r="CN30" i="10"/>
  <c r="H31" i="10"/>
  <c r="I31" i="10"/>
  <c r="J31" i="10"/>
  <c r="K31" i="10"/>
  <c r="Q31" i="10"/>
  <c r="R31" i="10"/>
  <c r="S31" i="10"/>
  <c r="T31" i="10"/>
  <c r="Z31" i="10"/>
  <c r="AA31" i="10"/>
  <c r="AB31" i="10"/>
  <c r="AC31" i="10"/>
  <c r="AI31" i="10"/>
  <c r="AJ31" i="10"/>
  <c r="AK31" i="10"/>
  <c r="AL31" i="10"/>
  <c r="AR31" i="10"/>
  <c r="AS31" i="10"/>
  <c r="AT31" i="10"/>
  <c r="AU31" i="10"/>
  <c r="BA31" i="10"/>
  <c r="BB31" i="10"/>
  <c r="BC31" i="10"/>
  <c r="BD31" i="10"/>
  <c r="BJ31" i="10"/>
  <c r="BK31" i="10"/>
  <c r="BL31" i="10"/>
  <c r="BM31" i="10"/>
  <c r="BS31" i="10"/>
  <c r="BT31" i="10"/>
  <c r="BU31" i="10"/>
  <c r="BV31" i="10"/>
  <c r="CB31" i="10"/>
  <c r="CC31" i="10"/>
  <c r="CD31" i="10"/>
  <c r="CE31" i="10"/>
  <c r="CK31" i="10"/>
  <c r="CL31" i="10"/>
  <c r="CM31" i="10"/>
  <c r="CN31" i="10"/>
  <c r="H32" i="10"/>
  <c r="I32" i="10"/>
  <c r="J32" i="10"/>
  <c r="K32" i="10"/>
  <c r="Q32" i="10"/>
  <c r="R32" i="10"/>
  <c r="S32" i="10"/>
  <c r="T32" i="10"/>
  <c r="Z32" i="10"/>
  <c r="AA32" i="10"/>
  <c r="AB32" i="10"/>
  <c r="AC32" i="10"/>
  <c r="AI32" i="10"/>
  <c r="AJ32" i="10"/>
  <c r="AK32" i="10"/>
  <c r="AL32" i="10"/>
  <c r="AR32" i="10"/>
  <c r="AS32" i="10"/>
  <c r="AT32" i="10"/>
  <c r="AU32" i="10"/>
  <c r="BA32" i="10"/>
  <c r="BB32" i="10"/>
  <c r="BC32" i="10"/>
  <c r="BD32" i="10"/>
  <c r="BJ32" i="10"/>
  <c r="BK32" i="10"/>
  <c r="BL32" i="10"/>
  <c r="BM32" i="10"/>
  <c r="BS32" i="10"/>
  <c r="BT32" i="10"/>
  <c r="BU32" i="10"/>
  <c r="BV32" i="10"/>
  <c r="CB32" i="10"/>
  <c r="CC32" i="10"/>
  <c r="CD32" i="10"/>
  <c r="CE32" i="10"/>
  <c r="CK32" i="10"/>
  <c r="CL32" i="10"/>
  <c r="CM32" i="10"/>
  <c r="CN32" i="10"/>
  <c r="H33" i="10"/>
  <c r="I33" i="10"/>
  <c r="J33" i="10"/>
  <c r="K33" i="10"/>
  <c r="Q33" i="10"/>
  <c r="R33" i="10"/>
  <c r="S33" i="10"/>
  <c r="T33" i="10"/>
  <c r="Z33" i="10"/>
  <c r="AA33" i="10"/>
  <c r="AB33" i="10"/>
  <c r="AC33" i="10"/>
  <c r="AI33" i="10"/>
  <c r="AJ33" i="10"/>
  <c r="AK33" i="10"/>
  <c r="AL33" i="10"/>
  <c r="AR33" i="10"/>
  <c r="AS33" i="10"/>
  <c r="AT33" i="10"/>
  <c r="AU33" i="10"/>
  <c r="BA33" i="10"/>
  <c r="BB33" i="10"/>
  <c r="BC33" i="10"/>
  <c r="BD33" i="10"/>
  <c r="BJ33" i="10"/>
  <c r="BK33" i="10"/>
  <c r="BL33" i="10"/>
  <c r="BM33" i="10"/>
  <c r="BS33" i="10"/>
  <c r="BT33" i="10"/>
  <c r="BU33" i="10"/>
  <c r="BV33" i="10"/>
  <c r="CB33" i="10"/>
  <c r="CC33" i="10"/>
  <c r="CD33" i="10"/>
  <c r="CE33" i="10"/>
  <c r="CK33" i="10"/>
  <c r="CL33" i="10"/>
  <c r="CM33" i="10"/>
  <c r="CN33" i="10"/>
  <c r="H34" i="10"/>
  <c r="I34" i="10"/>
  <c r="J34" i="10"/>
  <c r="K34" i="10"/>
  <c r="Q34" i="10"/>
  <c r="R34" i="10"/>
  <c r="S34" i="10"/>
  <c r="T34" i="10"/>
  <c r="Z34" i="10"/>
  <c r="AA34" i="10"/>
  <c r="AB34" i="10"/>
  <c r="AC34" i="10"/>
  <c r="AI34" i="10"/>
  <c r="AJ34" i="10"/>
  <c r="AK34" i="10"/>
  <c r="AL34" i="10"/>
  <c r="AR34" i="10"/>
  <c r="AS34" i="10"/>
  <c r="AT34" i="10"/>
  <c r="AU34" i="10"/>
  <c r="BA34" i="10"/>
  <c r="BB34" i="10"/>
  <c r="BC34" i="10"/>
  <c r="BD34" i="10"/>
  <c r="BJ34" i="10"/>
  <c r="BK34" i="10"/>
  <c r="BL34" i="10"/>
  <c r="BM34" i="10"/>
  <c r="BS34" i="10"/>
  <c r="BT34" i="10"/>
  <c r="BU34" i="10"/>
  <c r="BV34" i="10"/>
  <c r="CB34" i="10"/>
  <c r="CC34" i="10"/>
  <c r="CD34" i="10"/>
  <c r="CE34" i="10"/>
  <c r="CK34" i="10"/>
  <c r="CL34" i="10"/>
  <c r="CM34" i="10"/>
  <c r="CN34" i="10"/>
  <c r="H35" i="10"/>
  <c r="I35" i="10"/>
  <c r="J35" i="10"/>
  <c r="K35" i="10"/>
  <c r="Q35" i="10"/>
  <c r="R35" i="10"/>
  <c r="S35" i="10"/>
  <c r="T35" i="10"/>
  <c r="Z35" i="10"/>
  <c r="AA35" i="10"/>
  <c r="AB35" i="10"/>
  <c r="AC35" i="10"/>
  <c r="AI35" i="10"/>
  <c r="AJ35" i="10"/>
  <c r="AK35" i="10"/>
  <c r="AL35" i="10"/>
  <c r="AR35" i="10"/>
  <c r="AS35" i="10"/>
  <c r="AT35" i="10"/>
  <c r="AU35" i="10"/>
  <c r="BA35" i="10"/>
  <c r="BB35" i="10"/>
  <c r="BC35" i="10"/>
  <c r="BD35" i="10"/>
  <c r="BJ35" i="10"/>
  <c r="BK35" i="10"/>
  <c r="BL35" i="10"/>
  <c r="BM35" i="10"/>
  <c r="BS35" i="10"/>
  <c r="BT35" i="10"/>
  <c r="BU35" i="10"/>
  <c r="BV35" i="10"/>
  <c r="CB35" i="10"/>
  <c r="CC35" i="10"/>
  <c r="CD35" i="10"/>
  <c r="CE35" i="10"/>
  <c r="CK35" i="10"/>
  <c r="CL35" i="10"/>
  <c r="CM35" i="10"/>
  <c r="CN35" i="10"/>
  <c r="H36" i="10"/>
  <c r="I36" i="10"/>
  <c r="J36" i="10"/>
  <c r="K36" i="10"/>
  <c r="Q36" i="10"/>
  <c r="R36" i="10"/>
  <c r="S36" i="10"/>
  <c r="T36" i="10"/>
  <c r="Z36" i="10"/>
  <c r="AA36" i="10"/>
  <c r="AB36" i="10"/>
  <c r="AC36" i="10"/>
  <c r="AI36" i="10"/>
  <c r="AJ36" i="10"/>
  <c r="AK36" i="10"/>
  <c r="AL36" i="10"/>
  <c r="AR36" i="10"/>
  <c r="AS36" i="10"/>
  <c r="AT36" i="10"/>
  <c r="AU36" i="10"/>
  <c r="BA36" i="10"/>
  <c r="BB36" i="10"/>
  <c r="BC36" i="10"/>
  <c r="BD36" i="10"/>
  <c r="BJ36" i="10"/>
  <c r="BK36" i="10"/>
  <c r="BL36" i="10"/>
  <c r="BM36" i="10"/>
  <c r="BS36" i="10"/>
  <c r="BT36" i="10"/>
  <c r="BU36" i="10"/>
  <c r="BV36" i="10"/>
  <c r="CB36" i="10"/>
  <c r="CC36" i="10"/>
  <c r="CD36" i="10"/>
  <c r="CE36" i="10"/>
  <c r="CK36" i="10"/>
  <c r="CL36" i="10"/>
  <c r="CM36" i="10"/>
  <c r="CN36" i="10"/>
  <c r="H37" i="10"/>
  <c r="I37" i="10"/>
  <c r="J37" i="10"/>
  <c r="K37" i="10"/>
  <c r="Q37" i="10"/>
  <c r="R37" i="10"/>
  <c r="S37" i="10"/>
  <c r="T37" i="10"/>
  <c r="Z37" i="10"/>
  <c r="AA37" i="10"/>
  <c r="AB37" i="10"/>
  <c r="AC37" i="10"/>
  <c r="AI37" i="10"/>
  <c r="AJ37" i="10"/>
  <c r="AK37" i="10"/>
  <c r="AL37" i="10"/>
  <c r="AR37" i="10"/>
  <c r="AS37" i="10"/>
  <c r="AT37" i="10"/>
  <c r="AU37" i="10"/>
  <c r="BA37" i="10"/>
  <c r="BB37" i="10"/>
  <c r="BC37" i="10"/>
  <c r="BD37" i="10"/>
  <c r="BJ37" i="10"/>
  <c r="BK37" i="10"/>
  <c r="BL37" i="10"/>
  <c r="BM37" i="10"/>
  <c r="BS37" i="10"/>
  <c r="BT37" i="10"/>
  <c r="BU37" i="10"/>
  <c r="BV37" i="10"/>
  <c r="CB37" i="10"/>
  <c r="CC37" i="10"/>
  <c r="CD37" i="10"/>
  <c r="CE37" i="10"/>
  <c r="CK37" i="10"/>
  <c r="CL37" i="10"/>
  <c r="CM37" i="10"/>
  <c r="CN37" i="10"/>
  <c r="AM5" i="9"/>
  <c r="AN5" i="9"/>
  <c r="AO5" i="9"/>
  <c r="BP5" i="9" s="1"/>
  <c r="AP5" i="9"/>
  <c r="BQ5" i="9" s="1"/>
  <c r="AQ5" i="9"/>
  <c r="AR5" i="9"/>
  <c r="BS5" i="9" s="1"/>
  <c r="AS5" i="9"/>
  <c r="BT5" i="9" s="1"/>
  <c r="AT5" i="9"/>
  <c r="BU5" i="9" s="1"/>
  <c r="AU5" i="9"/>
  <c r="BV5" i="9" s="1"/>
  <c r="AV5" i="9"/>
  <c r="AW5" i="9"/>
  <c r="BX5" i="9" s="1"/>
  <c r="AX5" i="9"/>
  <c r="BY5" i="9" s="1"/>
  <c r="AY5" i="9"/>
  <c r="BZ5" i="9" s="1"/>
  <c r="AZ5" i="9"/>
  <c r="CA5" i="9" s="1"/>
  <c r="BA5" i="9"/>
  <c r="CB5" i="9" s="1"/>
  <c r="BB5" i="9"/>
  <c r="CC5" i="9" s="1"/>
  <c r="BC5" i="9"/>
  <c r="BD5" i="9"/>
  <c r="BE5" i="9"/>
  <c r="CF5" i="9" s="1"/>
  <c r="BF5" i="9"/>
  <c r="CG5" i="9" s="1"/>
  <c r="BG5" i="9"/>
  <c r="BH5" i="9"/>
  <c r="CI5" i="9" s="1"/>
  <c r="BI5" i="9"/>
  <c r="CJ5" i="9" s="1"/>
  <c r="BJ5" i="9"/>
  <c r="CK5" i="9" s="1"/>
  <c r="BK5" i="9"/>
  <c r="CL5" i="9" s="1"/>
  <c r="BL5" i="9"/>
  <c r="BM5" i="9"/>
  <c r="CN5" i="9" s="1"/>
  <c r="BN5" i="9"/>
  <c r="BO5" i="9"/>
  <c r="BR5" i="9"/>
  <c r="BW5" i="9"/>
  <c r="CD5" i="9"/>
  <c r="CE5" i="9"/>
  <c r="CH5" i="9"/>
  <c r="CM5" i="9"/>
  <c r="H6" i="9"/>
  <c r="I6" i="9"/>
  <c r="J6" i="9"/>
  <c r="K6" i="9"/>
  <c r="Q6" i="9"/>
  <c r="R6" i="9"/>
  <c r="S6" i="9"/>
  <c r="T6" i="9"/>
  <c r="Z6" i="9"/>
  <c r="AA6" i="9"/>
  <c r="AB6" i="9"/>
  <c r="AC6" i="9"/>
  <c r="AI6" i="9"/>
  <c r="AJ6" i="9"/>
  <c r="AK6" i="9"/>
  <c r="AL6" i="9"/>
  <c r="H7" i="9"/>
  <c r="I7" i="9"/>
  <c r="J7" i="9"/>
  <c r="K7" i="9"/>
  <c r="Q7" i="9"/>
  <c r="R7" i="9"/>
  <c r="S7" i="9"/>
  <c r="T7" i="9"/>
  <c r="Z7" i="9"/>
  <c r="AA7" i="9"/>
  <c r="AB7" i="9"/>
  <c r="AC7" i="9"/>
  <c r="AI7" i="9"/>
  <c r="AJ7" i="9"/>
  <c r="AK7" i="9"/>
  <c r="AL7" i="9"/>
  <c r="H8" i="9"/>
  <c r="I8" i="9"/>
  <c r="K8" i="9"/>
  <c r="Q8" i="9"/>
  <c r="R8" i="9"/>
  <c r="T8" i="9"/>
  <c r="Z8" i="9"/>
  <c r="AA8" i="9"/>
  <c r="AC8" i="9"/>
  <c r="AI8" i="9"/>
  <c r="AJ8" i="9"/>
  <c r="AL8" i="9"/>
  <c r="H9" i="9"/>
  <c r="I9" i="9"/>
  <c r="J9" i="9"/>
  <c r="K9" i="9"/>
  <c r="Q9" i="9"/>
  <c r="R9" i="9"/>
  <c r="S9" i="9"/>
  <c r="T9" i="9"/>
  <c r="Z9" i="9"/>
  <c r="AA9" i="9"/>
  <c r="AB9" i="9"/>
  <c r="AC9" i="9"/>
  <c r="AI9" i="9"/>
  <c r="AJ9" i="9"/>
  <c r="AK9" i="9"/>
  <c r="AL9" i="9"/>
  <c r="H10" i="9"/>
  <c r="I10" i="9"/>
  <c r="J10" i="9"/>
  <c r="K10" i="9"/>
  <c r="Q10" i="9"/>
  <c r="R10" i="9"/>
  <c r="S10" i="9"/>
  <c r="T10" i="9"/>
  <c r="Z10" i="9"/>
  <c r="AA10" i="9"/>
  <c r="AB10" i="9"/>
  <c r="AC10" i="9"/>
  <c r="AI10" i="9"/>
  <c r="AJ10" i="9"/>
  <c r="AK10" i="9"/>
  <c r="AL10" i="9"/>
  <c r="AI11" i="9"/>
  <c r="AJ11" i="9"/>
  <c r="AK11" i="9"/>
  <c r="AL11" i="9"/>
  <c r="Z12" i="9"/>
  <c r="AA12" i="9"/>
  <c r="AB12" i="9"/>
  <c r="AC12" i="9"/>
  <c r="AI12" i="9"/>
  <c r="AJ12" i="9"/>
  <c r="AK12" i="9"/>
  <c r="AL12" i="9"/>
  <c r="H13" i="9"/>
  <c r="I13" i="9"/>
  <c r="J13" i="9"/>
  <c r="K13" i="9"/>
  <c r="Q13" i="9"/>
  <c r="R13" i="9"/>
  <c r="S13" i="9"/>
  <c r="T13" i="9"/>
  <c r="Z13" i="9"/>
  <c r="AA13" i="9"/>
  <c r="AB13" i="9"/>
  <c r="AC13" i="9"/>
  <c r="AI13" i="9"/>
  <c r="AJ13" i="9"/>
  <c r="AK13" i="9"/>
  <c r="AL13" i="9"/>
  <c r="H14" i="9"/>
  <c r="I14" i="9"/>
  <c r="J14" i="9"/>
  <c r="K14" i="9"/>
  <c r="Q14" i="9"/>
  <c r="R14" i="9"/>
  <c r="S14" i="9"/>
  <c r="T14" i="9"/>
  <c r="Z14" i="9"/>
  <c r="AA14" i="9"/>
  <c r="AB14" i="9"/>
  <c r="AC14" i="9"/>
  <c r="AI14" i="9"/>
  <c r="AJ14" i="9"/>
  <c r="AK14" i="9"/>
  <c r="AL14" i="9"/>
  <c r="H15" i="9"/>
  <c r="I15" i="9"/>
  <c r="J15" i="9"/>
  <c r="K15" i="9"/>
  <c r="Q15" i="9"/>
  <c r="R15" i="9"/>
  <c r="S15" i="9"/>
  <c r="T15" i="9"/>
  <c r="Z15" i="9"/>
  <c r="AA15" i="9"/>
  <c r="AB15" i="9"/>
  <c r="AC15" i="9"/>
  <c r="AI15" i="9"/>
  <c r="AJ15" i="9"/>
  <c r="AK15" i="9"/>
  <c r="AL15" i="9"/>
  <c r="H16" i="9"/>
  <c r="I16" i="9"/>
  <c r="J16" i="9"/>
  <c r="K16" i="9"/>
  <c r="Q16" i="9"/>
  <c r="R16" i="9"/>
  <c r="S16" i="9"/>
  <c r="T16" i="9"/>
  <c r="Z16" i="9"/>
  <c r="AA16" i="9"/>
  <c r="AB16" i="9"/>
  <c r="AC16" i="9"/>
  <c r="AI16" i="9"/>
  <c r="AJ16" i="9"/>
  <c r="AK16" i="9"/>
  <c r="AL16" i="9"/>
  <c r="H17" i="9"/>
  <c r="I17" i="9"/>
  <c r="J17" i="9"/>
  <c r="K17" i="9"/>
  <c r="Q17" i="9"/>
  <c r="R17" i="9"/>
  <c r="S17" i="9"/>
  <c r="T17" i="9"/>
  <c r="Z17" i="9"/>
  <c r="AA17" i="9"/>
  <c r="AB17" i="9"/>
  <c r="AC17" i="9"/>
  <c r="AI17" i="9"/>
  <c r="AJ17" i="9"/>
  <c r="AK17" i="9"/>
  <c r="AL17" i="9"/>
  <c r="H18" i="9"/>
  <c r="I18" i="9"/>
  <c r="J18" i="9"/>
  <c r="K18" i="9"/>
  <c r="Q18" i="9"/>
  <c r="R18" i="9"/>
  <c r="S18" i="9"/>
  <c r="T18" i="9"/>
  <c r="Z18" i="9"/>
  <c r="AA18" i="9"/>
  <c r="AB18" i="9"/>
  <c r="AC18" i="9"/>
  <c r="AI18" i="9"/>
  <c r="AJ18" i="9"/>
  <c r="AK18" i="9"/>
  <c r="AL18" i="9"/>
  <c r="H19" i="9"/>
  <c r="I19" i="9"/>
  <c r="J19" i="9"/>
  <c r="K19" i="9"/>
  <c r="Q19" i="9"/>
  <c r="R19" i="9"/>
  <c r="S19" i="9"/>
  <c r="T19" i="9"/>
  <c r="Z19" i="9"/>
  <c r="AA19" i="9"/>
  <c r="AB19" i="9"/>
  <c r="AC19" i="9"/>
  <c r="AI19" i="9"/>
  <c r="AJ19" i="9"/>
  <c r="AK19" i="9"/>
  <c r="AL19" i="9"/>
  <c r="H20" i="9"/>
  <c r="I20" i="9"/>
  <c r="J20" i="9"/>
  <c r="K20" i="9"/>
  <c r="Q20" i="9"/>
  <c r="R20" i="9"/>
  <c r="S20" i="9"/>
  <c r="T20" i="9"/>
  <c r="Z20" i="9"/>
  <c r="AA20" i="9"/>
  <c r="AB20" i="9"/>
  <c r="AC20" i="9"/>
  <c r="AI20" i="9"/>
  <c r="AJ20" i="9"/>
  <c r="AK20" i="9"/>
  <c r="AL20" i="9"/>
  <c r="H21" i="9"/>
  <c r="I21" i="9"/>
  <c r="J21" i="9"/>
  <c r="K21" i="9"/>
  <c r="Q21" i="9"/>
  <c r="R21" i="9"/>
  <c r="S21" i="9"/>
  <c r="T21" i="9"/>
  <c r="Z21" i="9"/>
  <c r="AA21" i="9"/>
  <c r="AB21" i="9"/>
  <c r="AC21" i="9"/>
  <c r="AI21" i="9"/>
  <c r="AJ21" i="9"/>
  <c r="AK21" i="9"/>
  <c r="AL21" i="9"/>
  <c r="H22" i="9"/>
  <c r="I22" i="9"/>
  <c r="J22" i="9"/>
  <c r="K22" i="9"/>
  <c r="Q22" i="9"/>
  <c r="R22" i="9"/>
  <c r="S22" i="9"/>
  <c r="T22" i="9"/>
  <c r="Z22" i="9"/>
  <c r="AA22" i="9"/>
  <c r="AB22" i="9"/>
  <c r="AC22" i="9"/>
  <c r="AI22" i="9"/>
  <c r="AJ22" i="9"/>
  <c r="AK22" i="9"/>
  <c r="AL22" i="9"/>
  <c r="AR22" i="9"/>
  <c r="AS22" i="9"/>
  <c r="AT22" i="9"/>
  <c r="AU22" i="9"/>
  <c r="BA22" i="9"/>
  <c r="BB22" i="9"/>
  <c r="BC22" i="9"/>
  <c r="BD22" i="9"/>
  <c r="BJ22" i="9"/>
  <c r="BK22" i="9"/>
  <c r="BL22" i="9"/>
  <c r="BM22" i="9"/>
  <c r="BS22" i="9"/>
  <c r="BT22" i="9"/>
  <c r="BU22" i="9"/>
  <c r="BV22" i="9"/>
  <c r="CB22" i="9"/>
  <c r="CC22" i="9"/>
  <c r="CD22" i="9"/>
  <c r="CE22" i="9"/>
  <c r="CK22" i="9"/>
  <c r="CL22" i="9"/>
  <c r="CM22" i="9"/>
  <c r="CN22" i="9"/>
  <c r="H23" i="9"/>
  <c r="I23" i="9"/>
  <c r="J23" i="9"/>
  <c r="K23" i="9"/>
  <c r="Q23" i="9"/>
  <c r="R23" i="9"/>
  <c r="S23" i="9"/>
  <c r="T23" i="9"/>
  <c r="Z23" i="9"/>
  <c r="AA23" i="9"/>
  <c r="AB23" i="9"/>
  <c r="AC23" i="9"/>
  <c r="AI23" i="9"/>
  <c r="AJ23" i="9"/>
  <c r="AK23" i="9"/>
  <c r="AL23" i="9"/>
  <c r="AR23" i="9"/>
  <c r="AS23" i="9"/>
  <c r="AT23" i="9"/>
  <c r="AU23" i="9"/>
  <c r="BA23" i="9"/>
  <c r="BB23" i="9"/>
  <c r="BC23" i="9"/>
  <c r="BD23" i="9"/>
  <c r="BJ23" i="9"/>
  <c r="BK23" i="9"/>
  <c r="BL23" i="9"/>
  <c r="BM23" i="9"/>
  <c r="BS23" i="9"/>
  <c r="BT23" i="9"/>
  <c r="BU23" i="9"/>
  <c r="BV23" i="9"/>
  <c r="CB23" i="9"/>
  <c r="CC23" i="9"/>
  <c r="CD23" i="9"/>
  <c r="CE23" i="9"/>
  <c r="CK23" i="9"/>
  <c r="CL23" i="9"/>
  <c r="CM23" i="9"/>
  <c r="CN23" i="9"/>
  <c r="H24" i="9"/>
  <c r="I24" i="9"/>
  <c r="K24" i="9"/>
  <c r="Q24" i="9"/>
  <c r="R24" i="9"/>
  <c r="T24" i="9"/>
  <c r="Z24" i="9"/>
  <c r="AA24" i="9"/>
  <c r="AC24" i="9"/>
  <c r="AI24" i="9"/>
  <c r="AJ24" i="9"/>
  <c r="AL24" i="9"/>
  <c r="AR24" i="9"/>
  <c r="AS24" i="9"/>
  <c r="AU24" i="9"/>
  <c r="BA24" i="9"/>
  <c r="BB24" i="9"/>
  <c r="BD24" i="9"/>
  <c r="BJ24" i="9"/>
  <c r="BK24" i="9"/>
  <c r="BM24" i="9"/>
  <c r="BS24" i="9"/>
  <c r="BT24" i="9"/>
  <c r="BV24" i="9"/>
  <c r="CB24" i="9"/>
  <c r="CC24" i="9"/>
  <c r="CE24" i="9"/>
  <c r="CK24" i="9"/>
  <c r="CL24" i="9"/>
  <c r="CN24" i="9"/>
  <c r="H25" i="9"/>
  <c r="I25" i="9"/>
  <c r="J25" i="9"/>
  <c r="K25" i="9"/>
  <c r="Q25" i="9"/>
  <c r="R25" i="9"/>
  <c r="S25" i="9"/>
  <c r="T25" i="9"/>
  <c r="Z25" i="9"/>
  <c r="AA25" i="9"/>
  <c r="AB25" i="9"/>
  <c r="AC25" i="9"/>
  <c r="AI25" i="9"/>
  <c r="AJ25" i="9"/>
  <c r="AK25" i="9"/>
  <c r="AL25" i="9"/>
  <c r="AR25" i="9"/>
  <c r="AS25" i="9"/>
  <c r="AT25" i="9"/>
  <c r="AU25" i="9"/>
  <c r="BA25" i="9"/>
  <c r="BB25" i="9"/>
  <c r="BC25" i="9"/>
  <c r="BD25" i="9"/>
  <c r="BJ25" i="9"/>
  <c r="BK25" i="9"/>
  <c r="BL25" i="9"/>
  <c r="BM25" i="9"/>
  <c r="BS25" i="9"/>
  <c r="BT25" i="9"/>
  <c r="BU25" i="9"/>
  <c r="BV25" i="9"/>
  <c r="CB25" i="9"/>
  <c r="CC25" i="9"/>
  <c r="CD25" i="9"/>
  <c r="CE25" i="9"/>
  <c r="CK25" i="9"/>
  <c r="CL25" i="9"/>
  <c r="CM25" i="9"/>
  <c r="CN25" i="9"/>
  <c r="H26" i="9"/>
  <c r="I26" i="9"/>
  <c r="J26" i="9"/>
  <c r="K26" i="9"/>
  <c r="Q26" i="9"/>
  <c r="R26" i="9"/>
  <c r="S26" i="9"/>
  <c r="T26" i="9"/>
  <c r="Z26" i="9"/>
  <c r="AA26" i="9"/>
  <c r="AB26" i="9"/>
  <c r="AC26" i="9"/>
  <c r="AI26" i="9"/>
  <c r="AJ26" i="9"/>
  <c r="AK26" i="9"/>
  <c r="AL26" i="9"/>
  <c r="AR26" i="9"/>
  <c r="AS26" i="9"/>
  <c r="AT26" i="9"/>
  <c r="AU26" i="9"/>
  <c r="BA26" i="9"/>
  <c r="BB26" i="9"/>
  <c r="BC26" i="9"/>
  <c r="BD26" i="9"/>
  <c r="BJ26" i="9"/>
  <c r="BK26" i="9"/>
  <c r="BL26" i="9"/>
  <c r="BM26" i="9"/>
  <c r="BS26" i="9"/>
  <c r="BT26" i="9"/>
  <c r="BU26" i="9"/>
  <c r="BV26" i="9"/>
  <c r="CB26" i="9"/>
  <c r="CC26" i="9"/>
  <c r="CD26" i="9"/>
  <c r="CE26" i="9"/>
  <c r="CK26" i="9"/>
  <c r="CL26" i="9"/>
  <c r="CM26" i="9"/>
  <c r="CN26" i="9"/>
  <c r="AI27" i="9"/>
  <c r="AJ27" i="9"/>
  <c r="AK27" i="9"/>
  <c r="AL27" i="9"/>
  <c r="BJ27" i="9"/>
  <c r="BK27" i="9"/>
  <c r="BL27" i="9"/>
  <c r="BM27" i="9"/>
  <c r="CK27" i="9"/>
  <c r="CL27" i="9"/>
  <c r="CM27" i="9"/>
  <c r="CN27" i="9"/>
  <c r="Z28" i="9"/>
  <c r="AA28" i="9"/>
  <c r="AB28" i="9"/>
  <c r="AC28" i="9"/>
  <c r="AI28" i="9"/>
  <c r="AJ28" i="9"/>
  <c r="AK28" i="9"/>
  <c r="AL28" i="9"/>
  <c r="BA28" i="9"/>
  <c r="BB28" i="9"/>
  <c r="BC28" i="9"/>
  <c r="BD28" i="9"/>
  <c r="BJ28" i="9"/>
  <c r="BK28" i="9"/>
  <c r="BL28" i="9"/>
  <c r="BM28" i="9"/>
  <c r="CB28" i="9"/>
  <c r="CC28" i="9"/>
  <c r="CD28" i="9"/>
  <c r="CE28" i="9"/>
  <c r="CK28" i="9"/>
  <c r="CL28" i="9"/>
  <c r="CM28" i="9"/>
  <c r="CN28" i="9"/>
  <c r="H29" i="9"/>
  <c r="I29" i="9"/>
  <c r="J29" i="9"/>
  <c r="K29" i="9"/>
  <c r="Q29" i="9"/>
  <c r="R29" i="9"/>
  <c r="S29" i="9"/>
  <c r="T29" i="9"/>
  <c r="Z29" i="9"/>
  <c r="AA29" i="9"/>
  <c r="AB29" i="9"/>
  <c r="AC29" i="9"/>
  <c r="AI29" i="9"/>
  <c r="AJ29" i="9"/>
  <c r="AK29" i="9"/>
  <c r="AL29" i="9"/>
  <c r="AR29" i="9"/>
  <c r="AS29" i="9"/>
  <c r="AT29" i="9"/>
  <c r="AU29" i="9"/>
  <c r="BA29" i="9"/>
  <c r="BB29" i="9"/>
  <c r="BC29" i="9"/>
  <c r="BD29" i="9"/>
  <c r="BJ29" i="9"/>
  <c r="BK29" i="9"/>
  <c r="BL29" i="9"/>
  <c r="BM29" i="9"/>
  <c r="BS29" i="9"/>
  <c r="BT29" i="9"/>
  <c r="BU29" i="9"/>
  <c r="BV29" i="9"/>
  <c r="CB29" i="9"/>
  <c r="CC29" i="9"/>
  <c r="CD29" i="9"/>
  <c r="CE29" i="9"/>
  <c r="CK29" i="9"/>
  <c r="CL29" i="9"/>
  <c r="CM29" i="9"/>
  <c r="CN29" i="9"/>
  <c r="H30" i="9"/>
  <c r="I30" i="9"/>
  <c r="J30" i="9"/>
  <c r="K30" i="9"/>
  <c r="Q30" i="9"/>
  <c r="R30" i="9"/>
  <c r="S30" i="9"/>
  <c r="T30" i="9"/>
  <c r="Z30" i="9"/>
  <c r="AA30" i="9"/>
  <c r="AB30" i="9"/>
  <c r="AC30" i="9"/>
  <c r="AI30" i="9"/>
  <c r="AJ30" i="9"/>
  <c r="AK30" i="9"/>
  <c r="AL30" i="9"/>
  <c r="AR30" i="9"/>
  <c r="AS30" i="9"/>
  <c r="AT30" i="9"/>
  <c r="AU30" i="9"/>
  <c r="BA30" i="9"/>
  <c r="BB30" i="9"/>
  <c r="BC30" i="9"/>
  <c r="BD30" i="9"/>
  <c r="BJ30" i="9"/>
  <c r="BK30" i="9"/>
  <c r="BL30" i="9"/>
  <c r="BM30" i="9"/>
  <c r="BS30" i="9"/>
  <c r="BT30" i="9"/>
  <c r="BU30" i="9"/>
  <c r="BV30" i="9"/>
  <c r="CB30" i="9"/>
  <c r="CC30" i="9"/>
  <c r="CD30" i="9"/>
  <c r="CE30" i="9"/>
  <c r="CK30" i="9"/>
  <c r="CL30" i="9"/>
  <c r="CM30" i="9"/>
  <c r="CN30" i="9"/>
  <c r="H31" i="9"/>
  <c r="I31" i="9"/>
  <c r="J31" i="9"/>
  <c r="K31" i="9"/>
  <c r="Q31" i="9"/>
  <c r="R31" i="9"/>
  <c r="S31" i="9"/>
  <c r="T31" i="9"/>
  <c r="Z31" i="9"/>
  <c r="AA31" i="9"/>
  <c r="AB31" i="9"/>
  <c r="AC31" i="9"/>
  <c r="AI31" i="9"/>
  <c r="AJ31" i="9"/>
  <c r="AK31" i="9"/>
  <c r="AL31" i="9"/>
  <c r="AR31" i="9"/>
  <c r="AS31" i="9"/>
  <c r="AT31" i="9"/>
  <c r="AU31" i="9"/>
  <c r="BA31" i="9"/>
  <c r="BB31" i="9"/>
  <c r="BC31" i="9"/>
  <c r="BD31" i="9"/>
  <c r="BJ31" i="9"/>
  <c r="BK31" i="9"/>
  <c r="BL31" i="9"/>
  <c r="BM31" i="9"/>
  <c r="BS31" i="9"/>
  <c r="BT31" i="9"/>
  <c r="BU31" i="9"/>
  <c r="BV31" i="9"/>
  <c r="CB31" i="9"/>
  <c r="CC31" i="9"/>
  <c r="CD31" i="9"/>
  <c r="CE31" i="9"/>
  <c r="CK31" i="9"/>
  <c r="CL31" i="9"/>
  <c r="CM31" i="9"/>
  <c r="CN31" i="9"/>
  <c r="H32" i="9"/>
  <c r="I32" i="9"/>
  <c r="J32" i="9"/>
  <c r="K32" i="9"/>
  <c r="Q32" i="9"/>
  <c r="R32" i="9"/>
  <c r="S32" i="9"/>
  <c r="T32" i="9"/>
  <c r="Z32" i="9"/>
  <c r="AA32" i="9"/>
  <c r="AB32" i="9"/>
  <c r="AC32" i="9"/>
  <c r="AI32" i="9"/>
  <c r="AJ32" i="9"/>
  <c r="AK32" i="9"/>
  <c r="AL32" i="9"/>
  <c r="AR32" i="9"/>
  <c r="AS32" i="9"/>
  <c r="AT32" i="9"/>
  <c r="AU32" i="9"/>
  <c r="BA32" i="9"/>
  <c r="BB32" i="9"/>
  <c r="BC32" i="9"/>
  <c r="BD32" i="9"/>
  <c r="BJ32" i="9"/>
  <c r="BK32" i="9"/>
  <c r="BL32" i="9"/>
  <c r="BM32" i="9"/>
  <c r="BS32" i="9"/>
  <c r="BT32" i="9"/>
  <c r="BU32" i="9"/>
  <c r="BV32" i="9"/>
  <c r="CB32" i="9"/>
  <c r="CC32" i="9"/>
  <c r="CD32" i="9"/>
  <c r="CE32" i="9"/>
  <c r="CK32" i="9"/>
  <c r="CL32" i="9"/>
  <c r="CM32" i="9"/>
  <c r="CN32" i="9"/>
  <c r="H33" i="9"/>
  <c r="I33" i="9"/>
  <c r="J33" i="9"/>
  <c r="K33" i="9"/>
  <c r="Q33" i="9"/>
  <c r="R33" i="9"/>
  <c r="S33" i="9"/>
  <c r="T33" i="9"/>
  <c r="Z33" i="9"/>
  <c r="AA33" i="9"/>
  <c r="AB33" i="9"/>
  <c r="AC33" i="9"/>
  <c r="AI33" i="9"/>
  <c r="AJ33" i="9"/>
  <c r="AK33" i="9"/>
  <c r="AL33" i="9"/>
  <c r="AR33" i="9"/>
  <c r="AS33" i="9"/>
  <c r="AT33" i="9"/>
  <c r="AU33" i="9"/>
  <c r="BA33" i="9"/>
  <c r="BB33" i="9"/>
  <c r="BC33" i="9"/>
  <c r="BD33" i="9"/>
  <c r="BJ33" i="9"/>
  <c r="BK33" i="9"/>
  <c r="BL33" i="9"/>
  <c r="BM33" i="9"/>
  <c r="BS33" i="9"/>
  <c r="BT33" i="9"/>
  <c r="BU33" i="9"/>
  <c r="BV33" i="9"/>
  <c r="CB33" i="9"/>
  <c r="CC33" i="9"/>
  <c r="CD33" i="9"/>
  <c r="CE33" i="9"/>
  <c r="CK33" i="9"/>
  <c r="CL33" i="9"/>
  <c r="CM33" i="9"/>
  <c r="CN33" i="9"/>
  <c r="H34" i="9"/>
  <c r="I34" i="9"/>
  <c r="J34" i="9"/>
  <c r="K34" i="9"/>
  <c r="Q34" i="9"/>
  <c r="R34" i="9"/>
  <c r="S34" i="9"/>
  <c r="T34" i="9"/>
  <c r="Z34" i="9"/>
  <c r="AA34" i="9"/>
  <c r="AB34" i="9"/>
  <c r="AC34" i="9"/>
  <c r="AI34" i="9"/>
  <c r="AJ34" i="9"/>
  <c r="AK34" i="9"/>
  <c r="AL34" i="9"/>
  <c r="AR34" i="9"/>
  <c r="AS34" i="9"/>
  <c r="AT34" i="9"/>
  <c r="AU34" i="9"/>
  <c r="BA34" i="9"/>
  <c r="BB34" i="9"/>
  <c r="BC34" i="9"/>
  <c r="BD34" i="9"/>
  <c r="BJ34" i="9"/>
  <c r="BK34" i="9"/>
  <c r="BL34" i="9"/>
  <c r="BM34" i="9"/>
  <c r="BS34" i="9"/>
  <c r="BT34" i="9"/>
  <c r="BU34" i="9"/>
  <c r="BV34" i="9"/>
  <c r="CB34" i="9"/>
  <c r="CC34" i="9"/>
  <c r="CD34" i="9"/>
  <c r="CE34" i="9"/>
  <c r="CK34" i="9"/>
  <c r="CL34" i="9"/>
  <c r="CM34" i="9"/>
  <c r="CN34" i="9"/>
  <c r="H35" i="9"/>
  <c r="I35" i="9"/>
  <c r="J35" i="9"/>
  <c r="K35" i="9"/>
  <c r="Q35" i="9"/>
  <c r="R35" i="9"/>
  <c r="S35" i="9"/>
  <c r="T35" i="9"/>
  <c r="Z35" i="9"/>
  <c r="AA35" i="9"/>
  <c r="AB35" i="9"/>
  <c r="AC35" i="9"/>
  <c r="AI35" i="9"/>
  <c r="AJ35" i="9"/>
  <c r="AK35" i="9"/>
  <c r="AL35" i="9"/>
  <c r="AR35" i="9"/>
  <c r="AS35" i="9"/>
  <c r="AT35" i="9"/>
  <c r="AU35" i="9"/>
  <c r="BA35" i="9"/>
  <c r="BB35" i="9"/>
  <c r="BC35" i="9"/>
  <c r="BD35" i="9"/>
  <c r="BJ35" i="9"/>
  <c r="BK35" i="9"/>
  <c r="BL35" i="9"/>
  <c r="BM35" i="9"/>
  <c r="BS35" i="9"/>
  <c r="BT35" i="9"/>
  <c r="BU35" i="9"/>
  <c r="BV35" i="9"/>
  <c r="CB35" i="9"/>
  <c r="CC35" i="9"/>
  <c r="CD35" i="9"/>
  <c r="CE35" i="9"/>
  <c r="CK35" i="9"/>
  <c r="CL35" i="9"/>
  <c r="CM35" i="9"/>
  <c r="CN35" i="9"/>
  <c r="H36" i="9"/>
  <c r="I36" i="9"/>
  <c r="J36" i="9"/>
  <c r="K36" i="9"/>
  <c r="Q36" i="9"/>
  <c r="R36" i="9"/>
  <c r="S36" i="9"/>
  <c r="T36" i="9"/>
  <c r="Z36" i="9"/>
  <c r="AA36" i="9"/>
  <c r="AB36" i="9"/>
  <c r="AC36" i="9"/>
  <c r="AI36" i="9"/>
  <c r="AJ36" i="9"/>
  <c r="AK36" i="9"/>
  <c r="AL36" i="9"/>
  <c r="AR36" i="9"/>
  <c r="AS36" i="9"/>
  <c r="AT36" i="9"/>
  <c r="AU36" i="9"/>
  <c r="BA36" i="9"/>
  <c r="BB36" i="9"/>
  <c r="BC36" i="9"/>
  <c r="BD36" i="9"/>
  <c r="BJ36" i="9"/>
  <c r="BK36" i="9"/>
  <c r="BL36" i="9"/>
  <c r="BM36" i="9"/>
  <c r="BS36" i="9"/>
  <c r="BT36" i="9"/>
  <c r="BU36" i="9"/>
  <c r="BV36" i="9"/>
  <c r="CB36" i="9"/>
  <c r="CC36" i="9"/>
  <c r="CD36" i="9"/>
  <c r="CE36" i="9"/>
  <c r="CK36" i="9"/>
  <c r="CL36" i="9"/>
  <c r="CM36" i="9"/>
  <c r="CN36" i="9"/>
  <c r="H37" i="9"/>
  <c r="I37" i="9"/>
  <c r="J37" i="9"/>
  <c r="K37" i="9"/>
  <c r="Q37" i="9"/>
  <c r="R37" i="9"/>
  <c r="S37" i="9"/>
  <c r="T37" i="9"/>
  <c r="Z37" i="9"/>
  <c r="AA37" i="9"/>
  <c r="AB37" i="9"/>
  <c r="AC37" i="9"/>
  <c r="AI37" i="9"/>
  <c r="AJ37" i="9"/>
  <c r="AK37" i="9"/>
  <c r="AL37" i="9"/>
  <c r="AR37" i="9"/>
  <c r="AS37" i="9"/>
  <c r="AT37" i="9"/>
  <c r="AU37" i="9"/>
  <c r="BA37" i="9"/>
  <c r="BB37" i="9"/>
  <c r="BC37" i="9"/>
  <c r="BD37" i="9"/>
  <c r="BJ37" i="9"/>
  <c r="BK37" i="9"/>
  <c r="BL37" i="9"/>
  <c r="BM37" i="9"/>
  <c r="BS37" i="9"/>
  <c r="BT37" i="9"/>
  <c r="BU37" i="9"/>
  <c r="BV37" i="9"/>
  <c r="CB37" i="9"/>
  <c r="CC37" i="9"/>
  <c r="CD37" i="9"/>
  <c r="CE37" i="9"/>
  <c r="CK37" i="9"/>
  <c r="CL37" i="9"/>
  <c r="CM37" i="9"/>
  <c r="CN37" i="9"/>
  <c r="AM5" i="8"/>
  <c r="AN5" i="8"/>
  <c r="AO5" i="8"/>
  <c r="BP5" i="8" s="1"/>
  <c r="AP5" i="8"/>
  <c r="BQ5" i="8" s="1"/>
  <c r="AQ5" i="8"/>
  <c r="AR5" i="8"/>
  <c r="BS5" i="8" s="1"/>
  <c r="AS5" i="8"/>
  <c r="BT5" i="8" s="1"/>
  <c r="AT5" i="8"/>
  <c r="BU5" i="8" s="1"/>
  <c r="AU5" i="8"/>
  <c r="AV5" i="8"/>
  <c r="BW5" i="8" s="1"/>
  <c r="AW5" i="8"/>
  <c r="BX5" i="8" s="1"/>
  <c r="AX5" i="8"/>
  <c r="BY5" i="8" s="1"/>
  <c r="AY5" i="8"/>
  <c r="BZ5" i="8" s="1"/>
  <c r="AZ5" i="8"/>
  <c r="CA5" i="8" s="1"/>
  <c r="BA5" i="8"/>
  <c r="CB5" i="8" s="1"/>
  <c r="BB5" i="8"/>
  <c r="CC5" i="8" s="1"/>
  <c r="BC5" i="8"/>
  <c r="BD5" i="8"/>
  <c r="BE5" i="8"/>
  <c r="CF5" i="8" s="1"/>
  <c r="BF5" i="8"/>
  <c r="CG5" i="8" s="1"/>
  <c r="BG5" i="8"/>
  <c r="CH5" i="8" s="1"/>
  <c r="BH5" i="8"/>
  <c r="CI5" i="8" s="1"/>
  <c r="BI5" i="8"/>
  <c r="CJ5" i="8" s="1"/>
  <c r="BJ5" i="8"/>
  <c r="CK5" i="8" s="1"/>
  <c r="BK5" i="8"/>
  <c r="BL5" i="8"/>
  <c r="CM5" i="8" s="1"/>
  <c r="BM5" i="8"/>
  <c r="CN5" i="8" s="1"/>
  <c r="BN5" i="8"/>
  <c r="BO5" i="8"/>
  <c r="BR5" i="8"/>
  <c r="BV5" i="8"/>
  <c r="CD5" i="8"/>
  <c r="CE5" i="8"/>
  <c r="CL5" i="8"/>
  <c r="H6" i="8"/>
  <c r="I6" i="8"/>
  <c r="J6" i="8"/>
  <c r="K6" i="8"/>
  <c r="Q6" i="8"/>
  <c r="R6" i="8"/>
  <c r="S6" i="8"/>
  <c r="T6" i="8"/>
  <c r="Z6" i="8"/>
  <c r="AA6" i="8"/>
  <c r="AB6" i="8"/>
  <c r="AC6" i="8"/>
  <c r="AI6" i="8"/>
  <c r="AJ6" i="8"/>
  <c r="AK6" i="8"/>
  <c r="AL6" i="8"/>
  <c r="H7" i="8"/>
  <c r="I7" i="8"/>
  <c r="J7" i="8"/>
  <c r="K7" i="8"/>
  <c r="Q7" i="8"/>
  <c r="R7" i="8"/>
  <c r="S7" i="8"/>
  <c r="T7" i="8"/>
  <c r="Z7" i="8"/>
  <c r="AA7" i="8"/>
  <c r="AB7" i="8"/>
  <c r="AC7" i="8"/>
  <c r="AI7" i="8"/>
  <c r="AJ7" i="8"/>
  <c r="AK7" i="8"/>
  <c r="AL7" i="8"/>
  <c r="H8" i="8"/>
  <c r="I8" i="8"/>
  <c r="K8" i="8"/>
  <c r="Q8" i="8"/>
  <c r="R8" i="8"/>
  <c r="T8" i="8"/>
  <c r="Z8" i="8"/>
  <c r="AA8" i="8"/>
  <c r="AC8" i="8"/>
  <c r="AI8" i="8"/>
  <c r="AJ8" i="8"/>
  <c r="AL8" i="8"/>
  <c r="H9" i="8"/>
  <c r="I9" i="8"/>
  <c r="J9" i="8"/>
  <c r="K9" i="8"/>
  <c r="Q9" i="8"/>
  <c r="R9" i="8"/>
  <c r="S9" i="8"/>
  <c r="T9" i="8"/>
  <c r="Z9" i="8"/>
  <c r="AA9" i="8"/>
  <c r="AB9" i="8"/>
  <c r="AC9" i="8"/>
  <c r="AI9" i="8"/>
  <c r="AJ9" i="8"/>
  <c r="AK9" i="8"/>
  <c r="AL9" i="8"/>
  <c r="H10" i="8"/>
  <c r="I10" i="8"/>
  <c r="J10" i="8"/>
  <c r="K10" i="8"/>
  <c r="Q10" i="8"/>
  <c r="R10" i="8"/>
  <c r="S10" i="8"/>
  <c r="T10" i="8"/>
  <c r="Z10" i="8"/>
  <c r="AA10" i="8"/>
  <c r="AB10" i="8"/>
  <c r="AC10" i="8"/>
  <c r="AI10" i="8"/>
  <c r="AJ10" i="8"/>
  <c r="AK10" i="8"/>
  <c r="AL10" i="8"/>
  <c r="AI11" i="8"/>
  <c r="AJ11" i="8"/>
  <c r="AK11" i="8"/>
  <c r="AL11" i="8"/>
  <c r="Z12" i="8"/>
  <c r="AA12" i="8"/>
  <c r="AB12" i="8"/>
  <c r="AC12" i="8"/>
  <c r="AI12" i="8"/>
  <c r="AJ12" i="8"/>
  <c r="AK12" i="8"/>
  <c r="AL12" i="8"/>
  <c r="H13" i="8"/>
  <c r="I13" i="8"/>
  <c r="J13" i="8"/>
  <c r="K13" i="8"/>
  <c r="Q13" i="8"/>
  <c r="R13" i="8"/>
  <c r="S13" i="8"/>
  <c r="T13" i="8"/>
  <c r="Z13" i="8"/>
  <c r="AA13" i="8"/>
  <c r="AB13" i="8"/>
  <c r="AC13" i="8"/>
  <c r="AI13" i="8"/>
  <c r="AJ13" i="8"/>
  <c r="AK13" i="8"/>
  <c r="AL13" i="8"/>
  <c r="H14" i="8"/>
  <c r="I14" i="8"/>
  <c r="J14" i="8"/>
  <c r="K14" i="8"/>
  <c r="Q14" i="8"/>
  <c r="R14" i="8"/>
  <c r="S14" i="8"/>
  <c r="T14" i="8"/>
  <c r="Z14" i="8"/>
  <c r="AA14" i="8"/>
  <c r="AB14" i="8"/>
  <c r="AC14" i="8"/>
  <c r="AI14" i="8"/>
  <c r="AJ14" i="8"/>
  <c r="AK14" i="8"/>
  <c r="AL14" i="8"/>
  <c r="H15" i="8"/>
  <c r="I15" i="8"/>
  <c r="J15" i="8"/>
  <c r="K15" i="8"/>
  <c r="Q15" i="8"/>
  <c r="R15" i="8"/>
  <c r="S15" i="8"/>
  <c r="T15" i="8"/>
  <c r="Z15" i="8"/>
  <c r="AA15" i="8"/>
  <c r="AB15" i="8"/>
  <c r="AC15" i="8"/>
  <c r="AI15" i="8"/>
  <c r="AJ15" i="8"/>
  <c r="AK15" i="8"/>
  <c r="AL15" i="8"/>
  <c r="H16" i="8"/>
  <c r="I16" i="8"/>
  <c r="J16" i="8"/>
  <c r="K16" i="8"/>
  <c r="Q16" i="8"/>
  <c r="R16" i="8"/>
  <c r="S16" i="8"/>
  <c r="T16" i="8"/>
  <c r="Z16" i="8"/>
  <c r="AA16" i="8"/>
  <c r="AB16" i="8"/>
  <c r="AC16" i="8"/>
  <c r="AI16" i="8"/>
  <c r="AJ16" i="8"/>
  <c r="AK16" i="8"/>
  <c r="AL16" i="8"/>
  <c r="H17" i="8"/>
  <c r="I17" i="8"/>
  <c r="J17" i="8"/>
  <c r="K17" i="8"/>
  <c r="Q17" i="8"/>
  <c r="R17" i="8"/>
  <c r="S17" i="8"/>
  <c r="T17" i="8"/>
  <c r="Z17" i="8"/>
  <c r="AA17" i="8"/>
  <c r="AB17" i="8"/>
  <c r="AC17" i="8"/>
  <c r="AI17" i="8"/>
  <c r="AJ17" i="8"/>
  <c r="AK17" i="8"/>
  <c r="AL17" i="8"/>
  <c r="H18" i="8"/>
  <c r="I18" i="8"/>
  <c r="J18" i="8"/>
  <c r="K18" i="8"/>
  <c r="Q18" i="8"/>
  <c r="R18" i="8"/>
  <c r="S18" i="8"/>
  <c r="T18" i="8"/>
  <c r="Z18" i="8"/>
  <c r="AA18" i="8"/>
  <c r="AB18" i="8"/>
  <c r="AC18" i="8"/>
  <c r="AI18" i="8"/>
  <c r="AJ18" i="8"/>
  <c r="AK18" i="8"/>
  <c r="AL18" i="8"/>
  <c r="H19" i="8"/>
  <c r="I19" i="8"/>
  <c r="J19" i="8"/>
  <c r="K19" i="8"/>
  <c r="Q19" i="8"/>
  <c r="R19" i="8"/>
  <c r="S19" i="8"/>
  <c r="T19" i="8"/>
  <c r="Z19" i="8"/>
  <c r="AA19" i="8"/>
  <c r="AB19" i="8"/>
  <c r="AC19" i="8"/>
  <c r="AI19" i="8"/>
  <c r="AJ19" i="8"/>
  <c r="AK19" i="8"/>
  <c r="AL19" i="8"/>
  <c r="H20" i="8"/>
  <c r="I20" i="8"/>
  <c r="J20" i="8"/>
  <c r="K20" i="8"/>
  <c r="Q20" i="8"/>
  <c r="R20" i="8"/>
  <c r="S20" i="8"/>
  <c r="T20" i="8"/>
  <c r="Z20" i="8"/>
  <c r="AA20" i="8"/>
  <c r="AB20" i="8"/>
  <c r="AC20" i="8"/>
  <c r="AI20" i="8"/>
  <c r="AJ20" i="8"/>
  <c r="AK20" i="8"/>
  <c r="AL20" i="8"/>
  <c r="H21" i="8"/>
  <c r="I21" i="8"/>
  <c r="J21" i="8"/>
  <c r="K21" i="8"/>
  <c r="Q21" i="8"/>
  <c r="R21" i="8"/>
  <c r="S21" i="8"/>
  <c r="T21" i="8"/>
  <c r="Z21" i="8"/>
  <c r="AA21" i="8"/>
  <c r="AB21" i="8"/>
  <c r="AC21" i="8"/>
  <c r="AI21" i="8"/>
  <c r="AJ21" i="8"/>
  <c r="AK21" i="8"/>
  <c r="AL21" i="8"/>
  <c r="H22" i="8"/>
  <c r="I22" i="8"/>
  <c r="J22" i="8"/>
  <c r="K22" i="8"/>
  <c r="Q22" i="8"/>
  <c r="R22" i="8"/>
  <c r="S22" i="8"/>
  <c r="T22" i="8"/>
  <c r="Z22" i="8"/>
  <c r="AA22" i="8"/>
  <c r="AB22" i="8"/>
  <c r="AC22" i="8"/>
  <c r="AI22" i="8"/>
  <c r="AJ22" i="8"/>
  <c r="AK22" i="8"/>
  <c r="AL22" i="8"/>
  <c r="AR22" i="8"/>
  <c r="AS22" i="8"/>
  <c r="AT22" i="8"/>
  <c r="AU22" i="8"/>
  <c r="BA22" i="8"/>
  <c r="BB22" i="8"/>
  <c r="BC22" i="8"/>
  <c r="BD22" i="8"/>
  <c r="BJ22" i="8"/>
  <c r="BK22" i="8"/>
  <c r="BL22" i="8"/>
  <c r="BM22" i="8"/>
  <c r="BS22" i="8"/>
  <c r="BT22" i="8"/>
  <c r="BU22" i="8"/>
  <c r="BV22" i="8"/>
  <c r="CB22" i="8"/>
  <c r="CC22" i="8"/>
  <c r="CD22" i="8"/>
  <c r="CE22" i="8"/>
  <c r="CK22" i="8"/>
  <c r="CL22" i="8"/>
  <c r="CM22" i="8"/>
  <c r="CN22" i="8"/>
  <c r="H23" i="8"/>
  <c r="I23" i="8"/>
  <c r="J23" i="8"/>
  <c r="K23" i="8"/>
  <c r="Q23" i="8"/>
  <c r="R23" i="8"/>
  <c r="S23" i="8"/>
  <c r="T23" i="8"/>
  <c r="Z23" i="8"/>
  <c r="AA23" i="8"/>
  <c r="AB23" i="8"/>
  <c r="AC23" i="8"/>
  <c r="AI23" i="8"/>
  <c r="AJ23" i="8"/>
  <c r="AK23" i="8"/>
  <c r="AL23" i="8"/>
  <c r="AR23" i="8"/>
  <c r="AS23" i="8"/>
  <c r="AT23" i="8"/>
  <c r="AU23" i="8"/>
  <c r="BA23" i="8"/>
  <c r="BB23" i="8"/>
  <c r="BC23" i="8"/>
  <c r="BD23" i="8"/>
  <c r="BJ23" i="8"/>
  <c r="BK23" i="8"/>
  <c r="BL23" i="8"/>
  <c r="BM23" i="8"/>
  <c r="BS23" i="8"/>
  <c r="BT23" i="8"/>
  <c r="BU23" i="8"/>
  <c r="BV23" i="8"/>
  <c r="CB23" i="8"/>
  <c r="CC23" i="8"/>
  <c r="CD23" i="8"/>
  <c r="CE23" i="8"/>
  <c r="CK23" i="8"/>
  <c r="CL23" i="8"/>
  <c r="CM23" i="8"/>
  <c r="CN23" i="8"/>
  <c r="H24" i="8"/>
  <c r="I24" i="8"/>
  <c r="K24" i="8"/>
  <c r="Q24" i="8"/>
  <c r="R24" i="8"/>
  <c r="T24" i="8"/>
  <c r="Z24" i="8"/>
  <c r="AA24" i="8"/>
  <c r="AC24" i="8"/>
  <c r="AI24" i="8"/>
  <c r="AJ24" i="8"/>
  <c r="AL24" i="8"/>
  <c r="AR24" i="8"/>
  <c r="AS24" i="8"/>
  <c r="AU24" i="8"/>
  <c r="BA24" i="8"/>
  <c r="BB24" i="8"/>
  <c r="BD24" i="8"/>
  <c r="BJ24" i="8"/>
  <c r="BK24" i="8"/>
  <c r="BM24" i="8"/>
  <c r="BS24" i="8"/>
  <c r="BT24" i="8"/>
  <c r="BV24" i="8"/>
  <c r="CB24" i="8"/>
  <c r="CC24" i="8"/>
  <c r="CE24" i="8"/>
  <c r="CK24" i="8"/>
  <c r="CL24" i="8"/>
  <c r="CN24" i="8"/>
  <c r="H25" i="8"/>
  <c r="I25" i="8"/>
  <c r="J25" i="8"/>
  <c r="K25" i="8"/>
  <c r="Q25" i="8"/>
  <c r="R25" i="8"/>
  <c r="S25" i="8"/>
  <c r="T25" i="8"/>
  <c r="Z25" i="8"/>
  <c r="AA25" i="8"/>
  <c r="AB25" i="8"/>
  <c r="AC25" i="8"/>
  <c r="AI25" i="8"/>
  <c r="AJ25" i="8"/>
  <c r="AK25" i="8"/>
  <c r="AL25" i="8"/>
  <c r="AR25" i="8"/>
  <c r="AS25" i="8"/>
  <c r="AT25" i="8"/>
  <c r="AU25" i="8"/>
  <c r="BA25" i="8"/>
  <c r="BB25" i="8"/>
  <c r="BC25" i="8"/>
  <c r="BD25" i="8"/>
  <c r="BJ25" i="8"/>
  <c r="BK25" i="8"/>
  <c r="BL25" i="8"/>
  <c r="BM25" i="8"/>
  <c r="BS25" i="8"/>
  <c r="BT25" i="8"/>
  <c r="BU25" i="8"/>
  <c r="BV25" i="8"/>
  <c r="CB25" i="8"/>
  <c r="CC25" i="8"/>
  <c r="CD25" i="8"/>
  <c r="CE25" i="8"/>
  <c r="CK25" i="8"/>
  <c r="CL25" i="8"/>
  <c r="CM25" i="8"/>
  <c r="CN25" i="8"/>
  <c r="H26" i="8"/>
  <c r="I26" i="8"/>
  <c r="J26" i="8"/>
  <c r="K26" i="8"/>
  <c r="Q26" i="8"/>
  <c r="R26" i="8"/>
  <c r="S26" i="8"/>
  <c r="T26" i="8"/>
  <c r="Z26" i="8"/>
  <c r="AA26" i="8"/>
  <c r="AB26" i="8"/>
  <c r="AC26" i="8"/>
  <c r="AI26" i="8"/>
  <c r="AJ26" i="8"/>
  <c r="AK26" i="8"/>
  <c r="AL26" i="8"/>
  <c r="AR26" i="8"/>
  <c r="AS26" i="8"/>
  <c r="AT26" i="8"/>
  <c r="AU26" i="8"/>
  <c r="BA26" i="8"/>
  <c r="BB26" i="8"/>
  <c r="BC26" i="8"/>
  <c r="BD26" i="8"/>
  <c r="BJ26" i="8"/>
  <c r="BK26" i="8"/>
  <c r="BL26" i="8"/>
  <c r="BM26" i="8"/>
  <c r="BS26" i="8"/>
  <c r="BT26" i="8"/>
  <c r="BU26" i="8"/>
  <c r="BV26" i="8"/>
  <c r="CB26" i="8"/>
  <c r="CC26" i="8"/>
  <c r="CD26" i="8"/>
  <c r="CE26" i="8"/>
  <c r="CK26" i="8"/>
  <c r="CL26" i="8"/>
  <c r="CM26" i="8"/>
  <c r="CN26" i="8"/>
  <c r="AI27" i="8"/>
  <c r="AJ27" i="8"/>
  <c r="AK27" i="8"/>
  <c r="AL27" i="8"/>
  <c r="BJ27" i="8"/>
  <c r="BK27" i="8"/>
  <c r="BL27" i="8"/>
  <c r="BM27" i="8"/>
  <c r="CK27" i="8"/>
  <c r="CL27" i="8"/>
  <c r="CM27" i="8"/>
  <c r="CN27" i="8"/>
  <c r="Z28" i="8"/>
  <c r="AA28" i="8"/>
  <c r="AB28" i="8"/>
  <c r="AC28" i="8"/>
  <c r="AI28" i="8"/>
  <c r="AJ28" i="8"/>
  <c r="AK28" i="8"/>
  <c r="AL28" i="8"/>
  <c r="BA28" i="8"/>
  <c r="BB28" i="8"/>
  <c r="BC28" i="8"/>
  <c r="BD28" i="8"/>
  <c r="BJ28" i="8"/>
  <c r="BK28" i="8"/>
  <c r="BL28" i="8"/>
  <c r="BM28" i="8"/>
  <c r="CB28" i="8"/>
  <c r="CC28" i="8"/>
  <c r="CD28" i="8"/>
  <c r="CE28" i="8"/>
  <c r="CK28" i="8"/>
  <c r="CL28" i="8"/>
  <c r="CM28" i="8"/>
  <c r="CN28" i="8"/>
  <c r="H29" i="8"/>
  <c r="I29" i="8"/>
  <c r="J29" i="8"/>
  <c r="K29" i="8"/>
  <c r="Q29" i="8"/>
  <c r="R29" i="8"/>
  <c r="S29" i="8"/>
  <c r="T29" i="8"/>
  <c r="Z29" i="8"/>
  <c r="AA29" i="8"/>
  <c r="AB29" i="8"/>
  <c r="AC29" i="8"/>
  <c r="AI29" i="8"/>
  <c r="AJ29" i="8"/>
  <c r="AK29" i="8"/>
  <c r="AL29" i="8"/>
  <c r="AR29" i="8"/>
  <c r="AS29" i="8"/>
  <c r="AT29" i="8"/>
  <c r="AU29" i="8"/>
  <c r="BA29" i="8"/>
  <c r="BB29" i="8"/>
  <c r="BC29" i="8"/>
  <c r="BD29" i="8"/>
  <c r="BJ29" i="8"/>
  <c r="BK29" i="8"/>
  <c r="BL29" i="8"/>
  <c r="BM29" i="8"/>
  <c r="BS29" i="8"/>
  <c r="BT29" i="8"/>
  <c r="BU29" i="8"/>
  <c r="BV29" i="8"/>
  <c r="CB29" i="8"/>
  <c r="CC29" i="8"/>
  <c r="CD29" i="8"/>
  <c r="CE29" i="8"/>
  <c r="CK29" i="8"/>
  <c r="CL29" i="8"/>
  <c r="CM29" i="8"/>
  <c r="CN29" i="8"/>
  <c r="H30" i="8"/>
  <c r="I30" i="8"/>
  <c r="J30" i="8"/>
  <c r="K30" i="8"/>
  <c r="Q30" i="8"/>
  <c r="R30" i="8"/>
  <c r="S30" i="8"/>
  <c r="T30" i="8"/>
  <c r="Z30" i="8"/>
  <c r="AA30" i="8"/>
  <c r="AB30" i="8"/>
  <c r="AC30" i="8"/>
  <c r="AI30" i="8"/>
  <c r="AJ30" i="8"/>
  <c r="AK30" i="8"/>
  <c r="AL30" i="8"/>
  <c r="AR30" i="8"/>
  <c r="AS30" i="8"/>
  <c r="AT30" i="8"/>
  <c r="AU30" i="8"/>
  <c r="BA30" i="8"/>
  <c r="BB30" i="8"/>
  <c r="BC30" i="8"/>
  <c r="BD30" i="8"/>
  <c r="BJ30" i="8"/>
  <c r="BK30" i="8"/>
  <c r="BL30" i="8"/>
  <c r="BM30" i="8"/>
  <c r="BS30" i="8"/>
  <c r="BT30" i="8"/>
  <c r="BU30" i="8"/>
  <c r="BV30" i="8"/>
  <c r="CB30" i="8"/>
  <c r="CC30" i="8"/>
  <c r="CD30" i="8"/>
  <c r="CE30" i="8"/>
  <c r="CK30" i="8"/>
  <c r="CL30" i="8"/>
  <c r="CM30" i="8"/>
  <c r="CN30" i="8"/>
  <c r="H31" i="8"/>
  <c r="I31" i="8"/>
  <c r="J31" i="8"/>
  <c r="K31" i="8"/>
  <c r="Q31" i="8"/>
  <c r="R31" i="8"/>
  <c r="S31" i="8"/>
  <c r="T31" i="8"/>
  <c r="Z31" i="8"/>
  <c r="AA31" i="8"/>
  <c r="AB31" i="8"/>
  <c r="AC31" i="8"/>
  <c r="AI31" i="8"/>
  <c r="AJ31" i="8"/>
  <c r="AK31" i="8"/>
  <c r="AL31" i="8"/>
  <c r="AR31" i="8"/>
  <c r="AS31" i="8"/>
  <c r="AT31" i="8"/>
  <c r="AU31" i="8"/>
  <c r="BA31" i="8"/>
  <c r="BB31" i="8"/>
  <c r="BC31" i="8"/>
  <c r="BD31" i="8"/>
  <c r="BJ31" i="8"/>
  <c r="BK31" i="8"/>
  <c r="BL31" i="8"/>
  <c r="BM31" i="8"/>
  <c r="BS31" i="8"/>
  <c r="BT31" i="8"/>
  <c r="BU31" i="8"/>
  <c r="BV31" i="8"/>
  <c r="CB31" i="8"/>
  <c r="CC31" i="8"/>
  <c r="CD31" i="8"/>
  <c r="CE31" i="8"/>
  <c r="CK31" i="8"/>
  <c r="CL31" i="8"/>
  <c r="CM31" i="8"/>
  <c r="CN31" i="8"/>
  <c r="H32" i="8"/>
  <c r="I32" i="8"/>
  <c r="J32" i="8"/>
  <c r="K32" i="8"/>
  <c r="Q32" i="8"/>
  <c r="R32" i="8"/>
  <c r="S32" i="8"/>
  <c r="T32" i="8"/>
  <c r="Z32" i="8"/>
  <c r="AA32" i="8"/>
  <c r="AB32" i="8"/>
  <c r="AC32" i="8"/>
  <c r="AI32" i="8"/>
  <c r="AJ32" i="8"/>
  <c r="AK32" i="8"/>
  <c r="AL32" i="8"/>
  <c r="AR32" i="8"/>
  <c r="AS32" i="8"/>
  <c r="AT32" i="8"/>
  <c r="AU32" i="8"/>
  <c r="BA32" i="8"/>
  <c r="BB32" i="8"/>
  <c r="BC32" i="8"/>
  <c r="BD32" i="8"/>
  <c r="BJ32" i="8"/>
  <c r="BK32" i="8"/>
  <c r="BL32" i="8"/>
  <c r="BM32" i="8"/>
  <c r="BS32" i="8"/>
  <c r="BT32" i="8"/>
  <c r="BU32" i="8"/>
  <c r="BV32" i="8"/>
  <c r="CB32" i="8"/>
  <c r="CC32" i="8"/>
  <c r="CD32" i="8"/>
  <c r="CE32" i="8"/>
  <c r="CK32" i="8"/>
  <c r="CL32" i="8"/>
  <c r="CM32" i="8"/>
  <c r="CN32" i="8"/>
  <c r="H33" i="8"/>
  <c r="I33" i="8"/>
  <c r="J33" i="8"/>
  <c r="K33" i="8"/>
  <c r="Q33" i="8"/>
  <c r="R33" i="8"/>
  <c r="S33" i="8"/>
  <c r="T33" i="8"/>
  <c r="Z33" i="8"/>
  <c r="AA33" i="8"/>
  <c r="AB33" i="8"/>
  <c r="AC33" i="8"/>
  <c r="AI33" i="8"/>
  <c r="AJ33" i="8"/>
  <c r="AK33" i="8"/>
  <c r="AL33" i="8"/>
  <c r="AR33" i="8"/>
  <c r="AS33" i="8"/>
  <c r="AT33" i="8"/>
  <c r="AU33" i="8"/>
  <c r="BA33" i="8"/>
  <c r="BB33" i="8"/>
  <c r="BC33" i="8"/>
  <c r="BD33" i="8"/>
  <c r="BJ33" i="8"/>
  <c r="BK33" i="8"/>
  <c r="BL33" i="8"/>
  <c r="BM33" i="8"/>
  <c r="BS33" i="8"/>
  <c r="BT33" i="8"/>
  <c r="BU33" i="8"/>
  <c r="BV33" i="8"/>
  <c r="CB33" i="8"/>
  <c r="CC33" i="8"/>
  <c r="CD33" i="8"/>
  <c r="CE33" i="8"/>
  <c r="CK33" i="8"/>
  <c r="CL33" i="8"/>
  <c r="CM33" i="8"/>
  <c r="CN33" i="8"/>
  <c r="H34" i="8"/>
  <c r="I34" i="8"/>
  <c r="J34" i="8"/>
  <c r="K34" i="8"/>
  <c r="Q34" i="8"/>
  <c r="R34" i="8"/>
  <c r="S34" i="8"/>
  <c r="T34" i="8"/>
  <c r="Z34" i="8"/>
  <c r="AA34" i="8"/>
  <c r="AB34" i="8"/>
  <c r="AC34" i="8"/>
  <c r="AI34" i="8"/>
  <c r="AJ34" i="8"/>
  <c r="AK34" i="8"/>
  <c r="AL34" i="8"/>
  <c r="AR34" i="8"/>
  <c r="AS34" i="8"/>
  <c r="AT34" i="8"/>
  <c r="AU34" i="8"/>
  <c r="BA34" i="8"/>
  <c r="BB34" i="8"/>
  <c r="BC34" i="8"/>
  <c r="BD34" i="8"/>
  <c r="BJ34" i="8"/>
  <c r="BK34" i="8"/>
  <c r="BL34" i="8"/>
  <c r="BM34" i="8"/>
  <c r="BS34" i="8"/>
  <c r="BT34" i="8"/>
  <c r="BU34" i="8"/>
  <c r="BV34" i="8"/>
  <c r="CB34" i="8"/>
  <c r="CC34" i="8"/>
  <c r="CD34" i="8"/>
  <c r="CE34" i="8"/>
  <c r="CK34" i="8"/>
  <c r="CL34" i="8"/>
  <c r="CM34" i="8"/>
  <c r="CN34" i="8"/>
  <c r="H35" i="8"/>
  <c r="I35" i="8"/>
  <c r="J35" i="8"/>
  <c r="K35" i="8"/>
  <c r="Q35" i="8"/>
  <c r="R35" i="8"/>
  <c r="S35" i="8"/>
  <c r="T35" i="8"/>
  <c r="Z35" i="8"/>
  <c r="AA35" i="8"/>
  <c r="AB35" i="8"/>
  <c r="AC35" i="8"/>
  <c r="AI35" i="8"/>
  <c r="AJ35" i="8"/>
  <c r="AK35" i="8"/>
  <c r="AL35" i="8"/>
  <c r="AR35" i="8"/>
  <c r="AS35" i="8"/>
  <c r="AT35" i="8"/>
  <c r="AU35" i="8"/>
  <c r="BA35" i="8"/>
  <c r="BB35" i="8"/>
  <c r="BC35" i="8"/>
  <c r="BD35" i="8"/>
  <c r="BJ35" i="8"/>
  <c r="BK35" i="8"/>
  <c r="BL35" i="8"/>
  <c r="BM35" i="8"/>
  <c r="BS35" i="8"/>
  <c r="BT35" i="8"/>
  <c r="BU35" i="8"/>
  <c r="BV35" i="8"/>
  <c r="CB35" i="8"/>
  <c r="CC35" i="8"/>
  <c r="CD35" i="8"/>
  <c r="CE35" i="8"/>
  <c r="CK35" i="8"/>
  <c r="CL35" i="8"/>
  <c r="CM35" i="8"/>
  <c r="CN35" i="8"/>
  <c r="H36" i="8"/>
  <c r="I36" i="8"/>
  <c r="J36" i="8"/>
  <c r="K36" i="8"/>
  <c r="Q36" i="8"/>
  <c r="R36" i="8"/>
  <c r="S36" i="8"/>
  <c r="T36" i="8"/>
  <c r="Z36" i="8"/>
  <c r="AA36" i="8"/>
  <c r="AB36" i="8"/>
  <c r="AC36" i="8"/>
  <c r="AI36" i="8"/>
  <c r="AJ36" i="8"/>
  <c r="AK36" i="8"/>
  <c r="AL36" i="8"/>
  <c r="AR36" i="8"/>
  <c r="AS36" i="8"/>
  <c r="AT36" i="8"/>
  <c r="AU36" i="8"/>
  <c r="BA36" i="8"/>
  <c r="BB36" i="8"/>
  <c r="BC36" i="8"/>
  <c r="BD36" i="8"/>
  <c r="BJ36" i="8"/>
  <c r="BK36" i="8"/>
  <c r="BL36" i="8"/>
  <c r="BM36" i="8"/>
  <c r="BS36" i="8"/>
  <c r="BT36" i="8"/>
  <c r="BU36" i="8"/>
  <c r="BV36" i="8"/>
  <c r="CB36" i="8"/>
  <c r="CC36" i="8"/>
  <c r="CD36" i="8"/>
  <c r="CE36" i="8"/>
  <c r="CK36" i="8"/>
  <c r="CL36" i="8"/>
  <c r="CM36" i="8"/>
  <c r="CN36" i="8"/>
  <c r="H37" i="8"/>
  <c r="I37" i="8"/>
  <c r="J37" i="8"/>
  <c r="K37" i="8"/>
  <c r="Q37" i="8"/>
  <c r="R37" i="8"/>
  <c r="S37" i="8"/>
  <c r="T37" i="8"/>
  <c r="Z37" i="8"/>
  <c r="AA37" i="8"/>
  <c r="AB37" i="8"/>
  <c r="AC37" i="8"/>
  <c r="AI37" i="8"/>
  <c r="AJ37" i="8"/>
  <c r="AK37" i="8"/>
  <c r="AL37" i="8"/>
  <c r="AR37" i="8"/>
  <c r="AS37" i="8"/>
  <c r="AT37" i="8"/>
  <c r="AU37" i="8"/>
  <c r="BA37" i="8"/>
  <c r="BB37" i="8"/>
  <c r="BC37" i="8"/>
  <c r="BD37" i="8"/>
  <c r="BJ37" i="8"/>
  <c r="BK37" i="8"/>
  <c r="BL37" i="8"/>
  <c r="BM37" i="8"/>
  <c r="BS37" i="8"/>
  <c r="BT37" i="8"/>
  <c r="BU37" i="8"/>
  <c r="BV37" i="8"/>
  <c r="CB37" i="8"/>
  <c r="CC37" i="8"/>
  <c r="CD37" i="8"/>
  <c r="CE37" i="8"/>
  <c r="CK37" i="8"/>
  <c r="CL37" i="8"/>
  <c r="CM37" i="8"/>
  <c r="CN37" i="8"/>
  <c r="AL6" i="3" l="1"/>
  <c r="AK6" i="3"/>
  <c r="AJ6" i="3"/>
  <c r="AI6" i="3"/>
  <c r="AC6" i="3"/>
  <c r="AB6" i="3"/>
  <c r="AA6" i="3"/>
  <c r="Z6" i="3"/>
  <c r="T6" i="3"/>
  <c r="S6" i="3"/>
  <c r="R6" i="3"/>
  <c r="Q6" i="3"/>
  <c r="CN37" i="6" l="1"/>
  <c r="CM37" i="6"/>
  <c r="CL37" i="6"/>
  <c r="CK37" i="6"/>
  <c r="CE37" i="6"/>
  <c r="CD37" i="6"/>
  <c r="CC37" i="6"/>
  <c r="CB37" i="6"/>
  <c r="BV37" i="6"/>
  <c r="BU37" i="6"/>
  <c r="BT37" i="6"/>
  <c r="BS37" i="6"/>
  <c r="BM37" i="6"/>
  <c r="BL37" i="6"/>
  <c r="BK37" i="6"/>
  <c r="BJ37" i="6"/>
  <c r="BD37" i="6"/>
  <c r="BC37" i="6"/>
  <c r="BB37" i="6"/>
  <c r="BA37" i="6"/>
  <c r="AU37" i="6"/>
  <c r="AT37" i="6"/>
  <c r="AS37" i="6"/>
  <c r="AR37" i="6"/>
  <c r="AL37" i="6"/>
  <c r="AK37" i="6"/>
  <c r="AJ37" i="6"/>
  <c r="AI37" i="6"/>
  <c r="AC37" i="6"/>
  <c r="AB37" i="6"/>
  <c r="AA37" i="6"/>
  <c r="Z37" i="6"/>
  <c r="T37" i="6"/>
  <c r="S37" i="6"/>
  <c r="R37" i="6"/>
  <c r="Q37" i="6"/>
  <c r="K37" i="6"/>
  <c r="J37" i="6"/>
  <c r="I37" i="6"/>
  <c r="H37" i="6"/>
  <c r="CN36" i="6"/>
  <c r="CM36" i="6"/>
  <c r="CL36" i="6"/>
  <c r="CK36" i="6"/>
  <c r="CE36" i="6"/>
  <c r="CD36" i="6"/>
  <c r="CC36" i="6"/>
  <c r="CB36" i="6"/>
  <c r="BV36" i="6"/>
  <c r="BU36" i="6"/>
  <c r="BT36" i="6"/>
  <c r="BS36" i="6"/>
  <c r="BM36" i="6"/>
  <c r="BL36" i="6"/>
  <c r="BK36" i="6"/>
  <c r="BJ36" i="6"/>
  <c r="BD36" i="6"/>
  <c r="BC36" i="6"/>
  <c r="BB36" i="6"/>
  <c r="BA36" i="6"/>
  <c r="AU36" i="6"/>
  <c r="AT36" i="6"/>
  <c r="AS36" i="6"/>
  <c r="AR36" i="6"/>
  <c r="AL36" i="6"/>
  <c r="AK36" i="6"/>
  <c r="AJ36" i="6"/>
  <c r="AI36" i="6"/>
  <c r="AC36" i="6"/>
  <c r="AB36" i="6"/>
  <c r="AA36" i="6"/>
  <c r="Z36" i="6"/>
  <c r="T36" i="6"/>
  <c r="S36" i="6"/>
  <c r="R36" i="6"/>
  <c r="Q36" i="6"/>
  <c r="K36" i="6"/>
  <c r="J36" i="6"/>
  <c r="I36" i="6"/>
  <c r="H36" i="6"/>
  <c r="CN35" i="6"/>
  <c r="CM35" i="6"/>
  <c r="CL35" i="6"/>
  <c r="CK35" i="6"/>
  <c r="CE35" i="6"/>
  <c r="CD35" i="6"/>
  <c r="CC35" i="6"/>
  <c r="CB35" i="6"/>
  <c r="BV35" i="6"/>
  <c r="BU35" i="6"/>
  <c r="BT35" i="6"/>
  <c r="BS35" i="6"/>
  <c r="BM35" i="6"/>
  <c r="BL35" i="6"/>
  <c r="BK35" i="6"/>
  <c r="BJ35" i="6"/>
  <c r="BD35" i="6"/>
  <c r="BC35" i="6"/>
  <c r="BB35" i="6"/>
  <c r="BA35" i="6"/>
  <c r="AU35" i="6"/>
  <c r="AT35" i="6"/>
  <c r="AS35" i="6"/>
  <c r="AR35" i="6"/>
  <c r="AL35" i="6"/>
  <c r="AK35" i="6"/>
  <c r="AJ35" i="6"/>
  <c r="AI35" i="6"/>
  <c r="AC35" i="6"/>
  <c r="AB35" i="6"/>
  <c r="AA35" i="6"/>
  <c r="Z35" i="6"/>
  <c r="T35" i="6"/>
  <c r="S35" i="6"/>
  <c r="R35" i="6"/>
  <c r="Q35" i="6"/>
  <c r="K35" i="6"/>
  <c r="J35" i="6"/>
  <c r="I35" i="6"/>
  <c r="H35" i="6"/>
  <c r="CN34" i="6"/>
  <c r="CM34" i="6"/>
  <c r="CL34" i="6"/>
  <c r="CK34" i="6"/>
  <c r="CE34" i="6"/>
  <c r="CD34" i="6"/>
  <c r="CC34" i="6"/>
  <c r="CB34" i="6"/>
  <c r="BV34" i="6"/>
  <c r="BU34" i="6"/>
  <c r="BT34" i="6"/>
  <c r="BS34" i="6"/>
  <c r="BM34" i="6"/>
  <c r="BL34" i="6"/>
  <c r="BK34" i="6"/>
  <c r="BJ34" i="6"/>
  <c r="BD34" i="6"/>
  <c r="BC34" i="6"/>
  <c r="BB34" i="6"/>
  <c r="BA34" i="6"/>
  <c r="AU34" i="6"/>
  <c r="AT34" i="6"/>
  <c r="AS34" i="6"/>
  <c r="AR34" i="6"/>
  <c r="AL34" i="6"/>
  <c r="AK34" i="6"/>
  <c r="AJ34" i="6"/>
  <c r="AI34" i="6"/>
  <c r="AC34" i="6"/>
  <c r="AB34" i="6"/>
  <c r="AA34" i="6"/>
  <c r="Z34" i="6"/>
  <c r="T34" i="6"/>
  <c r="S34" i="6"/>
  <c r="R34" i="6"/>
  <c r="Q34" i="6"/>
  <c r="K34" i="6"/>
  <c r="J34" i="6"/>
  <c r="I34" i="6"/>
  <c r="H34" i="6"/>
  <c r="CN33" i="6"/>
  <c r="CM33" i="6"/>
  <c r="CL33" i="6"/>
  <c r="CK33" i="6"/>
  <c r="CE33" i="6"/>
  <c r="CD33" i="6"/>
  <c r="CC33" i="6"/>
  <c r="CB33" i="6"/>
  <c r="BV33" i="6"/>
  <c r="BU33" i="6"/>
  <c r="BT33" i="6"/>
  <c r="BS33" i="6"/>
  <c r="BM33" i="6"/>
  <c r="BL33" i="6"/>
  <c r="BK33" i="6"/>
  <c r="BJ33" i="6"/>
  <c r="BD33" i="6"/>
  <c r="BC33" i="6"/>
  <c r="BB33" i="6"/>
  <c r="BA33" i="6"/>
  <c r="AU33" i="6"/>
  <c r="AT33" i="6"/>
  <c r="AS33" i="6"/>
  <c r="AR33" i="6"/>
  <c r="AL33" i="6"/>
  <c r="AK33" i="6"/>
  <c r="AJ33" i="6"/>
  <c r="AI33" i="6"/>
  <c r="AC33" i="6"/>
  <c r="AB33" i="6"/>
  <c r="AA33" i="6"/>
  <c r="Z33" i="6"/>
  <c r="T33" i="6"/>
  <c r="S33" i="6"/>
  <c r="R33" i="6"/>
  <c r="Q33" i="6"/>
  <c r="K33" i="6"/>
  <c r="J33" i="6"/>
  <c r="I33" i="6"/>
  <c r="H33" i="6"/>
  <c r="CN32" i="6"/>
  <c r="CM32" i="6"/>
  <c r="CL32" i="6"/>
  <c r="CK32" i="6"/>
  <c r="CE32" i="6"/>
  <c r="CD32" i="6"/>
  <c r="CC32" i="6"/>
  <c r="CB32" i="6"/>
  <c r="BV32" i="6"/>
  <c r="BU32" i="6"/>
  <c r="BT32" i="6"/>
  <c r="BS32" i="6"/>
  <c r="BM32" i="6"/>
  <c r="BL32" i="6"/>
  <c r="BK32" i="6"/>
  <c r="BJ32" i="6"/>
  <c r="BD32" i="6"/>
  <c r="BC32" i="6"/>
  <c r="BB32" i="6"/>
  <c r="BA32" i="6"/>
  <c r="AU32" i="6"/>
  <c r="AT32" i="6"/>
  <c r="AS32" i="6"/>
  <c r="AR32" i="6"/>
  <c r="AL32" i="6"/>
  <c r="AK32" i="6"/>
  <c r="AJ32" i="6"/>
  <c r="AI32" i="6"/>
  <c r="AC32" i="6"/>
  <c r="AB32" i="6"/>
  <c r="AA32" i="6"/>
  <c r="Z32" i="6"/>
  <c r="T32" i="6"/>
  <c r="S32" i="6"/>
  <c r="R32" i="6"/>
  <c r="Q32" i="6"/>
  <c r="K32" i="6"/>
  <c r="J32" i="6"/>
  <c r="I32" i="6"/>
  <c r="H32" i="6"/>
  <c r="CN31" i="6"/>
  <c r="CM31" i="6"/>
  <c r="CL31" i="6"/>
  <c r="CK31" i="6"/>
  <c r="CE31" i="6"/>
  <c r="CD31" i="6"/>
  <c r="CC31" i="6"/>
  <c r="CB31" i="6"/>
  <c r="BV31" i="6"/>
  <c r="BU31" i="6"/>
  <c r="BT31" i="6"/>
  <c r="BS31" i="6"/>
  <c r="BM31" i="6"/>
  <c r="BL31" i="6"/>
  <c r="BK31" i="6"/>
  <c r="BJ31" i="6"/>
  <c r="BD31" i="6"/>
  <c r="BC31" i="6"/>
  <c r="BB31" i="6"/>
  <c r="BA31" i="6"/>
  <c r="AU31" i="6"/>
  <c r="AT31" i="6"/>
  <c r="AS31" i="6"/>
  <c r="AR31" i="6"/>
  <c r="AL31" i="6"/>
  <c r="AK31" i="6"/>
  <c r="AJ31" i="6"/>
  <c r="AI31" i="6"/>
  <c r="AC31" i="6"/>
  <c r="AB31" i="6"/>
  <c r="AA31" i="6"/>
  <c r="Z31" i="6"/>
  <c r="T31" i="6"/>
  <c r="S31" i="6"/>
  <c r="R31" i="6"/>
  <c r="Q31" i="6"/>
  <c r="K31" i="6"/>
  <c r="J31" i="6"/>
  <c r="I31" i="6"/>
  <c r="H31" i="6"/>
  <c r="CN30" i="6"/>
  <c r="CM30" i="6"/>
  <c r="CL30" i="6"/>
  <c r="CK30" i="6"/>
  <c r="CE30" i="6"/>
  <c r="CD30" i="6"/>
  <c r="CC30" i="6"/>
  <c r="CB30" i="6"/>
  <c r="BV30" i="6"/>
  <c r="BU30" i="6"/>
  <c r="BT30" i="6"/>
  <c r="BS30" i="6"/>
  <c r="BM30" i="6"/>
  <c r="BL30" i="6"/>
  <c r="BK30" i="6"/>
  <c r="BJ30" i="6"/>
  <c r="BD30" i="6"/>
  <c r="BC30" i="6"/>
  <c r="BB30" i="6"/>
  <c r="BA30" i="6"/>
  <c r="AU30" i="6"/>
  <c r="AT30" i="6"/>
  <c r="AS30" i="6"/>
  <c r="AR30" i="6"/>
  <c r="AL30" i="6"/>
  <c r="AK30" i="6"/>
  <c r="AJ30" i="6"/>
  <c r="AI30" i="6"/>
  <c r="AC30" i="6"/>
  <c r="AB30" i="6"/>
  <c r="AA30" i="6"/>
  <c r="Z30" i="6"/>
  <c r="T30" i="6"/>
  <c r="S30" i="6"/>
  <c r="R30" i="6"/>
  <c r="Q30" i="6"/>
  <c r="K30" i="6"/>
  <c r="J30" i="6"/>
  <c r="I30" i="6"/>
  <c r="H30" i="6"/>
  <c r="CN29" i="6"/>
  <c r="CM29" i="6"/>
  <c r="CL29" i="6"/>
  <c r="CK29" i="6"/>
  <c r="CE29" i="6"/>
  <c r="CD29" i="6"/>
  <c r="CC29" i="6"/>
  <c r="CB29" i="6"/>
  <c r="BV29" i="6"/>
  <c r="BU29" i="6"/>
  <c r="BT29" i="6"/>
  <c r="BS29" i="6"/>
  <c r="BM29" i="6"/>
  <c r="BL29" i="6"/>
  <c r="BK29" i="6"/>
  <c r="BJ29" i="6"/>
  <c r="BD29" i="6"/>
  <c r="BC29" i="6"/>
  <c r="BB29" i="6"/>
  <c r="BA29" i="6"/>
  <c r="AU29" i="6"/>
  <c r="AT29" i="6"/>
  <c r="AS29" i="6"/>
  <c r="AR29" i="6"/>
  <c r="AL29" i="6"/>
  <c r="AK29" i="6"/>
  <c r="AJ29" i="6"/>
  <c r="AI29" i="6"/>
  <c r="AC29" i="6"/>
  <c r="AB29" i="6"/>
  <c r="AA29" i="6"/>
  <c r="Z29" i="6"/>
  <c r="T29" i="6"/>
  <c r="S29" i="6"/>
  <c r="R29" i="6"/>
  <c r="Q29" i="6"/>
  <c r="K29" i="6"/>
  <c r="J29" i="6"/>
  <c r="I29" i="6"/>
  <c r="H29" i="6"/>
  <c r="CN28" i="6"/>
  <c r="CM28" i="6"/>
  <c r="CL28" i="6"/>
  <c r="CK28" i="6"/>
  <c r="CE28" i="6"/>
  <c r="CD28" i="6"/>
  <c r="CC28" i="6"/>
  <c r="CB28" i="6"/>
  <c r="BM28" i="6"/>
  <c r="BL28" i="6"/>
  <c r="BK28" i="6"/>
  <c r="BJ28" i="6"/>
  <c r="BD28" i="6"/>
  <c r="BC28" i="6"/>
  <c r="BB28" i="6"/>
  <c r="BA28" i="6"/>
  <c r="AL28" i="6"/>
  <c r="AK28" i="6"/>
  <c r="AJ28" i="6"/>
  <c r="AI28" i="6"/>
  <c r="AC28" i="6"/>
  <c r="AB28" i="6"/>
  <c r="AA28" i="6"/>
  <c r="Z28" i="6"/>
  <c r="CN27" i="6"/>
  <c r="CM27" i="6"/>
  <c r="CL27" i="6"/>
  <c r="CK27" i="6"/>
  <c r="BM27" i="6"/>
  <c r="BL27" i="6"/>
  <c r="BK27" i="6"/>
  <c r="BJ27" i="6"/>
  <c r="AL27" i="6"/>
  <c r="AK27" i="6"/>
  <c r="AJ27" i="6"/>
  <c r="AI27" i="6"/>
  <c r="CN26" i="6"/>
  <c r="CM26" i="6"/>
  <c r="CL26" i="6"/>
  <c r="CK26" i="6"/>
  <c r="CE26" i="6"/>
  <c r="CD26" i="6"/>
  <c r="CC26" i="6"/>
  <c r="CB26" i="6"/>
  <c r="BV26" i="6"/>
  <c r="BU26" i="6"/>
  <c r="BT26" i="6"/>
  <c r="BS26" i="6"/>
  <c r="BM26" i="6"/>
  <c r="BL26" i="6"/>
  <c r="BK26" i="6"/>
  <c r="BJ26" i="6"/>
  <c r="BD26" i="6"/>
  <c r="BC26" i="6"/>
  <c r="BB26" i="6"/>
  <c r="BA26" i="6"/>
  <c r="AU26" i="6"/>
  <c r="AT26" i="6"/>
  <c r="AS26" i="6"/>
  <c r="AR26" i="6"/>
  <c r="AL26" i="6"/>
  <c r="AK26" i="6"/>
  <c r="AJ26" i="6"/>
  <c r="AI26" i="6"/>
  <c r="AC26" i="6"/>
  <c r="AB26" i="6"/>
  <c r="AA26" i="6"/>
  <c r="Z26" i="6"/>
  <c r="T26" i="6"/>
  <c r="S26" i="6"/>
  <c r="R26" i="6"/>
  <c r="Q26" i="6"/>
  <c r="K26" i="6"/>
  <c r="J26" i="6"/>
  <c r="I26" i="6"/>
  <c r="H26" i="6"/>
  <c r="CN25" i="6"/>
  <c r="CM25" i="6"/>
  <c r="CL25" i="6"/>
  <c r="CK25" i="6"/>
  <c r="CE25" i="6"/>
  <c r="CD25" i="6"/>
  <c r="CC25" i="6"/>
  <c r="CB25" i="6"/>
  <c r="BV25" i="6"/>
  <c r="BU25" i="6"/>
  <c r="BT25" i="6"/>
  <c r="BS25" i="6"/>
  <c r="BM25" i="6"/>
  <c r="BL25" i="6"/>
  <c r="BK25" i="6"/>
  <c r="BJ25" i="6"/>
  <c r="BD25" i="6"/>
  <c r="BC25" i="6"/>
  <c r="BB25" i="6"/>
  <c r="BA25" i="6"/>
  <c r="AU25" i="6"/>
  <c r="AT25" i="6"/>
  <c r="AS25" i="6"/>
  <c r="AR25" i="6"/>
  <c r="AL25" i="6"/>
  <c r="AK25" i="6"/>
  <c r="AJ25" i="6"/>
  <c r="AI25" i="6"/>
  <c r="AC25" i="6"/>
  <c r="AB25" i="6"/>
  <c r="AA25" i="6"/>
  <c r="Z25" i="6"/>
  <c r="T25" i="6"/>
  <c r="S25" i="6"/>
  <c r="R25" i="6"/>
  <c r="Q25" i="6"/>
  <c r="K25" i="6"/>
  <c r="J25" i="6"/>
  <c r="I25" i="6"/>
  <c r="H25" i="6"/>
  <c r="CN24" i="6"/>
  <c r="CL24" i="6"/>
  <c r="CK24" i="6"/>
  <c r="CE24" i="6"/>
  <c r="CC24" i="6"/>
  <c r="CB24" i="6"/>
  <c r="BV24" i="6"/>
  <c r="BT24" i="6"/>
  <c r="BS24" i="6"/>
  <c r="BM24" i="6"/>
  <c r="BK24" i="6"/>
  <c r="BJ24" i="6"/>
  <c r="BD24" i="6"/>
  <c r="BB24" i="6"/>
  <c r="BA24" i="6"/>
  <c r="AU24" i="6"/>
  <c r="AS24" i="6"/>
  <c r="AR24" i="6"/>
  <c r="AL24" i="6"/>
  <c r="AJ24" i="6"/>
  <c r="AI24" i="6"/>
  <c r="AC24" i="6"/>
  <c r="AA24" i="6"/>
  <c r="Z24" i="6"/>
  <c r="T24" i="6"/>
  <c r="R24" i="6"/>
  <c r="Q24" i="6"/>
  <c r="K24" i="6"/>
  <c r="I24" i="6"/>
  <c r="H24" i="6"/>
  <c r="CN23" i="6"/>
  <c r="CM23" i="6"/>
  <c r="CL23" i="6"/>
  <c r="CK23" i="6"/>
  <c r="CE23" i="6"/>
  <c r="CD23" i="6"/>
  <c r="CC23" i="6"/>
  <c r="CB23" i="6"/>
  <c r="BV23" i="6"/>
  <c r="BU23" i="6"/>
  <c r="BT23" i="6"/>
  <c r="BS23" i="6"/>
  <c r="BM23" i="6"/>
  <c r="BL23" i="6"/>
  <c r="BK23" i="6"/>
  <c r="BJ23" i="6"/>
  <c r="BD23" i="6"/>
  <c r="BC23" i="6"/>
  <c r="BB23" i="6"/>
  <c r="BA23" i="6"/>
  <c r="AU23" i="6"/>
  <c r="AT23" i="6"/>
  <c r="AS23" i="6"/>
  <c r="AR23" i="6"/>
  <c r="AL23" i="6"/>
  <c r="AK23" i="6"/>
  <c r="AJ23" i="6"/>
  <c r="AI23" i="6"/>
  <c r="AC23" i="6"/>
  <c r="AB23" i="6"/>
  <c r="AA23" i="6"/>
  <c r="Z23" i="6"/>
  <c r="T23" i="6"/>
  <c r="S23" i="6"/>
  <c r="R23" i="6"/>
  <c r="Q23" i="6"/>
  <c r="K23" i="6"/>
  <c r="J23" i="6"/>
  <c r="I23" i="6"/>
  <c r="H23" i="6"/>
  <c r="CN22" i="6"/>
  <c r="CM22" i="6"/>
  <c r="CL22" i="6"/>
  <c r="CK22" i="6"/>
  <c r="CE22" i="6"/>
  <c r="CD22" i="6"/>
  <c r="CC22" i="6"/>
  <c r="CB22" i="6"/>
  <c r="BV22" i="6"/>
  <c r="BU22" i="6"/>
  <c r="BT22" i="6"/>
  <c r="BS22" i="6"/>
  <c r="BM22" i="6"/>
  <c r="BL22" i="6"/>
  <c r="BK22" i="6"/>
  <c r="BJ22" i="6"/>
  <c r="BD22" i="6"/>
  <c r="BC22" i="6"/>
  <c r="BB22" i="6"/>
  <c r="BA22" i="6"/>
  <c r="AU22" i="6"/>
  <c r="AT22" i="6"/>
  <c r="AS22" i="6"/>
  <c r="AR22" i="6"/>
  <c r="AL22" i="6"/>
  <c r="AK22" i="6"/>
  <c r="AJ22" i="6"/>
  <c r="AI22" i="6"/>
  <c r="AC22" i="6"/>
  <c r="AB22" i="6"/>
  <c r="AA22" i="6"/>
  <c r="Z22" i="6"/>
  <c r="T22" i="6"/>
  <c r="S22" i="6"/>
  <c r="R22" i="6"/>
  <c r="Q22" i="6"/>
  <c r="K22" i="6"/>
  <c r="J22" i="6"/>
  <c r="I22" i="6"/>
  <c r="H22" i="6"/>
  <c r="AL21" i="6"/>
  <c r="AK21" i="6"/>
  <c r="AJ21" i="6"/>
  <c r="AI21" i="6"/>
  <c r="AC21" i="6"/>
  <c r="AB21" i="6"/>
  <c r="AA21" i="6"/>
  <c r="Z21" i="6"/>
  <c r="T21" i="6"/>
  <c r="S21" i="6"/>
  <c r="R21" i="6"/>
  <c r="Q21" i="6"/>
  <c r="K21" i="6"/>
  <c r="J21" i="6"/>
  <c r="I21" i="6"/>
  <c r="H21" i="6"/>
  <c r="AL20" i="6"/>
  <c r="AK20" i="6"/>
  <c r="AJ20" i="6"/>
  <c r="AI20" i="6"/>
  <c r="AC20" i="6"/>
  <c r="AB20" i="6"/>
  <c r="AA20" i="6"/>
  <c r="Z20" i="6"/>
  <c r="T20" i="6"/>
  <c r="S20" i="6"/>
  <c r="R20" i="6"/>
  <c r="Q20" i="6"/>
  <c r="K20" i="6"/>
  <c r="J20" i="6"/>
  <c r="I20" i="6"/>
  <c r="H20" i="6"/>
  <c r="AL19" i="6"/>
  <c r="AK19" i="6"/>
  <c r="AJ19" i="6"/>
  <c r="AI19" i="6"/>
  <c r="AC19" i="6"/>
  <c r="AB19" i="6"/>
  <c r="AA19" i="6"/>
  <c r="Z19" i="6"/>
  <c r="T19" i="6"/>
  <c r="S19" i="6"/>
  <c r="R19" i="6"/>
  <c r="Q19" i="6"/>
  <c r="K19" i="6"/>
  <c r="J19" i="6"/>
  <c r="I19" i="6"/>
  <c r="H19" i="6"/>
  <c r="AL18" i="6"/>
  <c r="AK18" i="6"/>
  <c r="AJ18" i="6"/>
  <c r="AI18" i="6"/>
  <c r="AC18" i="6"/>
  <c r="AB18" i="6"/>
  <c r="AA18" i="6"/>
  <c r="Z18" i="6"/>
  <c r="T18" i="6"/>
  <c r="S18" i="6"/>
  <c r="R18" i="6"/>
  <c r="Q18" i="6"/>
  <c r="K18" i="6"/>
  <c r="J18" i="6"/>
  <c r="I18" i="6"/>
  <c r="H18" i="6"/>
  <c r="AL17" i="6"/>
  <c r="AK17" i="6"/>
  <c r="AJ17" i="6"/>
  <c r="AI17" i="6"/>
  <c r="AC17" i="6"/>
  <c r="AB17" i="6"/>
  <c r="AA17" i="6"/>
  <c r="Z17" i="6"/>
  <c r="T17" i="6"/>
  <c r="S17" i="6"/>
  <c r="R17" i="6"/>
  <c r="Q17" i="6"/>
  <c r="K17" i="6"/>
  <c r="J17" i="6"/>
  <c r="I17" i="6"/>
  <c r="H17" i="6"/>
  <c r="AL16" i="6"/>
  <c r="AK16" i="6"/>
  <c r="AJ16" i="6"/>
  <c r="AI16" i="6"/>
  <c r="AC16" i="6"/>
  <c r="AB16" i="6"/>
  <c r="AA16" i="6"/>
  <c r="Z16" i="6"/>
  <c r="T16" i="6"/>
  <c r="S16" i="6"/>
  <c r="R16" i="6"/>
  <c r="Q16" i="6"/>
  <c r="K16" i="6"/>
  <c r="J16" i="6"/>
  <c r="I16" i="6"/>
  <c r="H16" i="6"/>
  <c r="AL15" i="6"/>
  <c r="AK15" i="6"/>
  <c r="AJ15" i="6"/>
  <c r="AI15" i="6"/>
  <c r="AC15" i="6"/>
  <c r="AB15" i="6"/>
  <c r="AA15" i="6"/>
  <c r="Z15" i="6"/>
  <c r="T15" i="6"/>
  <c r="S15" i="6"/>
  <c r="R15" i="6"/>
  <c r="Q15" i="6"/>
  <c r="K15" i="6"/>
  <c r="J15" i="6"/>
  <c r="I15" i="6"/>
  <c r="H15" i="6"/>
  <c r="AL14" i="6"/>
  <c r="AK14" i="6"/>
  <c r="AJ14" i="6"/>
  <c r="AI14" i="6"/>
  <c r="AC14" i="6"/>
  <c r="AB14" i="6"/>
  <c r="AA14" i="6"/>
  <c r="Z14" i="6"/>
  <c r="T14" i="6"/>
  <c r="S14" i="6"/>
  <c r="R14" i="6"/>
  <c r="Q14" i="6"/>
  <c r="K14" i="6"/>
  <c r="J14" i="6"/>
  <c r="I14" i="6"/>
  <c r="H14" i="6"/>
  <c r="AL13" i="6"/>
  <c r="AK13" i="6"/>
  <c r="AJ13" i="6"/>
  <c r="AI13" i="6"/>
  <c r="AC13" i="6"/>
  <c r="AB13" i="6"/>
  <c r="AA13" i="6"/>
  <c r="Z13" i="6"/>
  <c r="T13" i="6"/>
  <c r="S13" i="6"/>
  <c r="R13" i="6"/>
  <c r="Q13" i="6"/>
  <c r="K13" i="6"/>
  <c r="J13" i="6"/>
  <c r="I13" i="6"/>
  <c r="H13" i="6"/>
  <c r="AL12" i="6"/>
  <c r="AK12" i="6"/>
  <c r="AJ12" i="6"/>
  <c r="AI12" i="6"/>
  <c r="AC12" i="6"/>
  <c r="AB12" i="6"/>
  <c r="AA12" i="6"/>
  <c r="Z12" i="6"/>
  <c r="AL11" i="6"/>
  <c r="AK11" i="6"/>
  <c r="AJ11" i="6"/>
  <c r="AI11" i="6"/>
  <c r="AL10" i="6"/>
  <c r="AK10" i="6"/>
  <c r="AJ10" i="6"/>
  <c r="AI10" i="6"/>
  <c r="AC10" i="6"/>
  <c r="AB10" i="6"/>
  <c r="AA10" i="6"/>
  <c r="Z10" i="6"/>
  <c r="T10" i="6"/>
  <c r="S10" i="6"/>
  <c r="R10" i="6"/>
  <c r="Q10" i="6"/>
  <c r="K10" i="6"/>
  <c r="J10" i="6"/>
  <c r="I10" i="6"/>
  <c r="H10" i="6"/>
  <c r="AL9" i="6"/>
  <c r="AK9" i="6"/>
  <c r="AJ9" i="6"/>
  <c r="AI9" i="6"/>
  <c r="AC9" i="6"/>
  <c r="AB9" i="6"/>
  <c r="AA9" i="6"/>
  <c r="Z9" i="6"/>
  <c r="T9" i="6"/>
  <c r="S9" i="6"/>
  <c r="R9" i="6"/>
  <c r="Q9" i="6"/>
  <c r="K9" i="6"/>
  <c r="J9" i="6"/>
  <c r="I9" i="6"/>
  <c r="H9" i="6"/>
  <c r="AL8" i="6"/>
  <c r="AJ8" i="6"/>
  <c r="AI8" i="6"/>
  <c r="AC8" i="6"/>
  <c r="AA8" i="6"/>
  <c r="Z8" i="6"/>
  <c r="T8" i="6"/>
  <c r="R8" i="6"/>
  <c r="Q8" i="6"/>
  <c r="K8" i="6"/>
  <c r="I8" i="6"/>
  <c r="H8" i="6"/>
  <c r="AL7" i="6"/>
  <c r="AK7" i="6"/>
  <c r="AJ7" i="6"/>
  <c r="AI7" i="6"/>
  <c r="AC7" i="6"/>
  <c r="AB7" i="6"/>
  <c r="AA7" i="6"/>
  <c r="Z7" i="6"/>
  <c r="T7" i="6"/>
  <c r="S7" i="6"/>
  <c r="R7" i="6"/>
  <c r="Q7" i="6"/>
  <c r="K7" i="6"/>
  <c r="J7" i="6"/>
  <c r="I7" i="6"/>
  <c r="H7" i="6"/>
  <c r="AL6" i="6"/>
  <c r="AK6" i="6"/>
  <c r="AJ6" i="6"/>
  <c r="AI6" i="6"/>
  <c r="AC6" i="6"/>
  <c r="AB6" i="6"/>
  <c r="AA6" i="6"/>
  <c r="Z6" i="6"/>
  <c r="T6" i="6"/>
  <c r="S6" i="6"/>
  <c r="R6" i="6"/>
  <c r="Q6" i="6"/>
  <c r="K6" i="6"/>
  <c r="J6" i="6"/>
  <c r="I6" i="6"/>
  <c r="H6" i="6"/>
  <c r="CN37" i="7"/>
  <c r="CM37" i="7"/>
  <c r="CL37" i="7"/>
  <c r="CK37" i="7"/>
  <c r="CE37" i="7"/>
  <c r="CD37" i="7"/>
  <c r="CC37" i="7"/>
  <c r="CB37" i="7"/>
  <c r="BV37" i="7"/>
  <c r="BU37" i="7"/>
  <c r="BT37" i="7"/>
  <c r="BS37" i="7"/>
  <c r="BM37" i="7"/>
  <c r="BL37" i="7"/>
  <c r="BK37" i="7"/>
  <c r="BJ37" i="7"/>
  <c r="BD37" i="7"/>
  <c r="BC37" i="7"/>
  <c r="BB37" i="7"/>
  <c r="BA37" i="7"/>
  <c r="AU37" i="7"/>
  <c r="AT37" i="7"/>
  <c r="AS37" i="7"/>
  <c r="AR37" i="7"/>
  <c r="AL37" i="7"/>
  <c r="AK37" i="7"/>
  <c r="AJ37" i="7"/>
  <c r="AI37" i="7"/>
  <c r="AC37" i="7"/>
  <c r="AB37" i="7"/>
  <c r="AA37" i="7"/>
  <c r="Z37" i="7"/>
  <c r="T37" i="7"/>
  <c r="S37" i="7"/>
  <c r="R37" i="7"/>
  <c r="Q37" i="7"/>
  <c r="K37" i="7"/>
  <c r="J37" i="7"/>
  <c r="I37" i="7"/>
  <c r="H37" i="7"/>
  <c r="CN36" i="7"/>
  <c r="CM36" i="7"/>
  <c r="CL36" i="7"/>
  <c r="CK36" i="7"/>
  <c r="CE36" i="7"/>
  <c r="CD36" i="7"/>
  <c r="CC36" i="7"/>
  <c r="CB36" i="7"/>
  <c r="BV36" i="7"/>
  <c r="BU36" i="7"/>
  <c r="BT36" i="7"/>
  <c r="BS36" i="7"/>
  <c r="BM36" i="7"/>
  <c r="BL36" i="7"/>
  <c r="BK36" i="7"/>
  <c r="BJ36" i="7"/>
  <c r="BD36" i="7"/>
  <c r="BC36" i="7"/>
  <c r="BB36" i="7"/>
  <c r="BA36" i="7"/>
  <c r="AU36" i="7"/>
  <c r="AT36" i="7"/>
  <c r="AS36" i="7"/>
  <c r="AR36" i="7"/>
  <c r="AL36" i="7"/>
  <c r="AK36" i="7"/>
  <c r="AJ36" i="7"/>
  <c r="AI36" i="7"/>
  <c r="AC36" i="7"/>
  <c r="AB36" i="7"/>
  <c r="AA36" i="7"/>
  <c r="Z36" i="7"/>
  <c r="T36" i="7"/>
  <c r="S36" i="7"/>
  <c r="R36" i="7"/>
  <c r="Q36" i="7"/>
  <c r="K36" i="7"/>
  <c r="J36" i="7"/>
  <c r="I36" i="7"/>
  <c r="H36" i="7"/>
  <c r="CN35" i="7"/>
  <c r="CM35" i="7"/>
  <c r="CL35" i="7"/>
  <c r="CK35" i="7"/>
  <c r="CE35" i="7"/>
  <c r="CD35" i="7"/>
  <c r="CC35" i="7"/>
  <c r="CB35" i="7"/>
  <c r="BV35" i="7"/>
  <c r="BU35" i="7"/>
  <c r="BT35" i="7"/>
  <c r="BS35" i="7"/>
  <c r="BM35" i="7"/>
  <c r="BL35" i="7"/>
  <c r="BK35" i="7"/>
  <c r="BJ35" i="7"/>
  <c r="BD35" i="7"/>
  <c r="BC35" i="7"/>
  <c r="BB35" i="7"/>
  <c r="BA35" i="7"/>
  <c r="AU35" i="7"/>
  <c r="AT35" i="7"/>
  <c r="AS35" i="7"/>
  <c r="AR35" i="7"/>
  <c r="AL35" i="7"/>
  <c r="AK35" i="7"/>
  <c r="AJ35" i="7"/>
  <c r="AI35" i="7"/>
  <c r="AC35" i="7"/>
  <c r="AB35" i="7"/>
  <c r="AA35" i="7"/>
  <c r="Z35" i="7"/>
  <c r="T35" i="7"/>
  <c r="S35" i="7"/>
  <c r="R35" i="7"/>
  <c r="Q35" i="7"/>
  <c r="K35" i="7"/>
  <c r="J35" i="7"/>
  <c r="I35" i="7"/>
  <c r="H35" i="7"/>
  <c r="CN34" i="7"/>
  <c r="CM34" i="7"/>
  <c r="CL34" i="7"/>
  <c r="CK34" i="7"/>
  <c r="CE34" i="7"/>
  <c r="CD34" i="7"/>
  <c r="CC34" i="7"/>
  <c r="CB34" i="7"/>
  <c r="BV34" i="7"/>
  <c r="BU34" i="7"/>
  <c r="BT34" i="7"/>
  <c r="BS34" i="7"/>
  <c r="BM34" i="7"/>
  <c r="BL34" i="7"/>
  <c r="BK34" i="7"/>
  <c r="BJ34" i="7"/>
  <c r="BD34" i="7"/>
  <c r="BC34" i="7"/>
  <c r="BB34" i="7"/>
  <c r="BA34" i="7"/>
  <c r="AU34" i="7"/>
  <c r="AT34" i="7"/>
  <c r="AS34" i="7"/>
  <c r="AR34" i="7"/>
  <c r="AL34" i="7"/>
  <c r="AK34" i="7"/>
  <c r="AJ34" i="7"/>
  <c r="AI34" i="7"/>
  <c r="AC34" i="7"/>
  <c r="AB34" i="7"/>
  <c r="AA34" i="7"/>
  <c r="Z34" i="7"/>
  <c r="T34" i="7"/>
  <c r="S34" i="7"/>
  <c r="R34" i="7"/>
  <c r="Q34" i="7"/>
  <c r="K34" i="7"/>
  <c r="J34" i="7"/>
  <c r="I34" i="7"/>
  <c r="H34" i="7"/>
  <c r="CN33" i="7"/>
  <c r="CM33" i="7"/>
  <c r="CL33" i="7"/>
  <c r="CK33" i="7"/>
  <c r="CE33" i="7"/>
  <c r="CD33" i="7"/>
  <c r="CC33" i="7"/>
  <c r="CB33" i="7"/>
  <c r="BV33" i="7"/>
  <c r="BU33" i="7"/>
  <c r="BT33" i="7"/>
  <c r="BS33" i="7"/>
  <c r="BM33" i="7"/>
  <c r="BL33" i="7"/>
  <c r="BK33" i="7"/>
  <c r="BJ33" i="7"/>
  <c r="BD33" i="7"/>
  <c r="BC33" i="7"/>
  <c r="BB33" i="7"/>
  <c r="BA33" i="7"/>
  <c r="AU33" i="7"/>
  <c r="AT33" i="7"/>
  <c r="AS33" i="7"/>
  <c r="AR33" i="7"/>
  <c r="AL33" i="7"/>
  <c r="AK33" i="7"/>
  <c r="AJ33" i="7"/>
  <c r="AI33" i="7"/>
  <c r="AC33" i="7"/>
  <c r="AB33" i="7"/>
  <c r="AA33" i="7"/>
  <c r="Z33" i="7"/>
  <c r="T33" i="7"/>
  <c r="S33" i="7"/>
  <c r="R33" i="7"/>
  <c r="Q33" i="7"/>
  <c r="K33" i="7"/>
  <c r="J33" i="7"/>
  <c r="I33" i="7"/>
  <c r="H33" i="7"/>
  <c r="CN32" i="7"/>
  <c r="CM32" i="7"/>
  <c r="CL32" i="7"/>
  <c r="CK32" i="7"/>
  <c r="CE32" i="7"/>
  <c r="CD32" i="7"/>
  <c r="CC32" i="7"/>
  <c r="CB32" i="7"/>
  <c r="BV32" i="7"/>
  <c r="BU32" i="7"/>
  <c r="BT32" i="7"/>
  <c r="BS32" i="7"/>
  <c r="BM32" i="7"/>
  <c r="BL32" i="7"/>
  <c r="BK32" i="7"/>
  <c r="BJ32" i="7"/>
  <c r="BD32" i="7"/>
  <c r="BC32" i="7"/>
  <c r="BB32" i="7"/>
  <c r="BA32" i="7"/>
  <c r="AU32" i="7"/>
  <c r="AT32" i="7"/>
  <c r="AS32" i="7"/>
  <c r="AR32" i="7"/>
  <c r="AL32" i="7"/>
  <c r="AK32" i="7"/>
  <c r="AJ32" i="7"/>
  <c r="AI32" i="7"/>
  <c r="AC32" i="7"/>
  <c r="AB32" i="7"/>
  <c r="AA32" i="7"/>
  <c r="Z32" i="7"/>
  <c r="T32" i="7"/>
  <c r="S32" i="7"/>
  <c r="R32" i="7"/>
  <c r="Q32" i="7"/>
  <c r="K32" i="7"/>
  <c r="J32" i="7"/>
  <c r="I32" i="7"/>
  <c r="H32" i="7"/>
  <c r="CN31" i="7"/>
  <c r="CM31" i="7"/>
  <c r="CL31" i="7"/>
  <c r="CK31" i="7"/>
  <c r="CE31" i="7"/>
  <c r="CD31" i="7"/>
  <c r="CC31" i="7"/>
  <c r="CB31" i="7"/>
  <c r="BV31" i="7"/>
  <c r="BU31" i="7"/>
  <c r="BT31" i="7"/>
  <c r="BS31" i="7"/>
  <c r="BM31" i="7"/>
  <c r="BL31" i="7"/>
  <c r="BK31" i="7"/>
  <c r="BJ31" i="7"/>
  <c r="BD31" i="7"/>
  <c r="BC31" i="7"/>
  <c r="BB31" i="7"/>
  <c r="BA31" i="7"/>
  <c r="AU31" i="7"/>
  <c r="AT31" i="7"/>
  <c r="AS31" i="7"/>
  <c r="AR31" i="7"/>
  <c r="AL31" i="7"/>
  <c r="AK31" i="7"/>
  <c r="AJ31" i="7"/>
  <c r="AI31" i="7"/>
  <c r="AC31" i="7"/>
  <c r="AB31" i="7"/>
  <c r="AA31" i="7"/>
  <c r="Z31" i="7"/>
  <c r="T31" i="7"/>
  <c r="S31" i="7"/>
  <c r="R31" i="7"/>
  <c r="Q31" i="7"/>
  <c r="K31" i="7"/>
  <c r="J31" i="7"/>
  <c r="I31" i="7"/>
  <c r="H31" i="7"/>
  <c r="CN30" i="7"/>
  <c r="CM30" i="7"/>
  <c r="CL30" i="7"/>
  <c r="CK30" i="7"/>
  <c r="CE30" i="7"/>
  <c r="CD30" i="7"/>
  <c r="CC30" i="7"/>
  <c r="CB30" i="7"/>
  <c r="BV30" i="7"/>
  <c r="BU30" i="7"/>
  <c r="BT30" i="7"/>
  <c r="BS30" i="7"/>
  <c r="BM30" i="7"/>
  <c r="BL30" i="7"/>
  <c r="BK30" i="7"/>
  <c r="BJ30" i="7"/>
  <c r="BD30" i="7"/>
  <c r="BC30" i="7"/>
  <c r="BB30" i="7"/>
  <c r="BA30" i="7"/>
  <c r="AU30" i="7"/>
  <c r="AT30" i="7"/>
  <c r="AS30" i="7"/>
  <c r="AR30" i="7"/>
  <c r="AL30" i="7"/>
  <c r="AK30" i="7"/>
  <c r="AJ30" i="7"/>
  <c r="AI30" i="7"/>
  <c r="AC30" i="7"/>
  <c r="AB30" i="7"/>
  <c r="AA30" i="7"/>
  <c r="Z30" i="7"/>
  <c r="T30" i="7"/>
  <c r="S30" i="7"/>
  <c r="R30" i="7"/>
  <c r="Q30" i="7"/>
  <c r="K30" i="7"/>
  <c r="J30" i="7"/>
  <c r="I30" i="7"/>
  <c r="H30" i="7"/>
  <c r="CN29" i="7"/>
  <c r="CM29" i="7"/>
  <c r="CL29" i="7"/>
  <c r="CK29" i="7"/>
  <c r="CE29" i="7"/>
  <c r="CD29" i="7"/>
  <c r="CC29" i="7"/>
  <c r="CB29" i="7"/>
  <c r="BV29" i="7"/>
  <c r="BU29" i="7"/>
  <c r="BT29" i="7"/>
  <c r="BS29" i="7"/>
  <c r="BM29" i="7"/>
  <c r="BL29" i="7"/>
  <c r="BK29" i="7"/>
  <c r="BJ29" i="7"/>
  <c r="BD29" i="7"/>
  <c r="BC29" i="7"/>
  <c r="BB29" i="7"/>
  <c r="BA29" i="7"/>
  <c r="AU29" i="7"/>
  <c r="AT29" i="7"/>
  <c r="AS29" i="7"/>
  <c r="AR29" i="7"/>
  <c r="AL29" i="7"/>
  <c r="AK29" i="7"/>
  <c r="AJ29" i="7"/>
  <c r="AI29" i="7"/>
  <c r="AC29" i="7"/>
  <c r="AB29" i="7"/>
  <c r="AA29" i="7"/>
  <c r="Z29" i="7"/>
  <c r="T29" i="7"/>
  <c r="S29" i="7"/>
  <c r="R29" i="7"/>
  <c r="Q29" i="7"/>
  <c r="K29" i="7"/>
  <c r="J29" i="7"/>
  <c r="I29" i="7"/>
  <c r="H29" i="7"/>
  <c r="CN28" i="7"/>
  <c r="CM28" i="7"/>
  <c r="CL28" i="7"/>
  <c r="CK28" i="7"/>
  <c r="CE28" i="7"/>
  <c r="CD28" i="7"/>
  <c r="CC28" i="7"/>
  <c r="CB28" i="7"/>
  <c r="BM28" i="7"/>
  <c r="BL28" i="7"/>
  <c r="BK28" i="7"/>
  <c r="BJ28" i="7"/>
  <c r="BD28" i="7"/>
  <c r="BC28" i="7"/>
  <c r="BB28" i="7"/>
  <c r="BA28" i="7"/>
  <c r="AL28" i="7"/>
  <c r="AK28" i="7"/>
  <c r="AJ28" i="7"/>
  <c r="AI28" i="7"/>
  <c r="AC28" i="7"/>
  <c r="AB28" i="7"/>
  <c r="AA28" i="7"/>
  <c r="Z28" i="7"/>
  <c r="CN27" i="7"/>
  <c r="CM27" i="7"/>
  <c r="CL27" i="7"/>
  <c r="CK27" i="7"/>
  <c r="BM27" i="7"/>
  <c r="BL27" i="7"/>
  <c r="BK27" i="7"/>
  <c r="BJ27" i="7"/>
  <c r="AL27" i="7"/>
  <c r="AK27" i="7"/>
  <c r="AJ27" i="7"/>
  <c r="AI27" i="7"/>
  <c r="CN26" i="7"/>
  <c r="CM26" i="7"/>
  <c r="CL26" i="7"/>
  <c r="CK26" i="7"/>
  <c r="CE26" i="7"/>
  <c r="CD26" i="7"/>
  <c r="CC26" i="7"/>
  <c r="CB26" i="7"/>
  <c r="BV26" i="7"/>
  <c r="BU26" i="7"/>
  <c r="BT26" i="7"/>
  <c r="BS26" i="7"/>
  <c r="BM26" i="7"/>
  <c r="BL26" i="7"/>
  <c r="BK26" i="7"/>
  <c r="BJ26" i="7"/>
  <c r="BD26" i="7"/>
  <c r="BC26" i="7"/>
  <c r="BB26" i="7"/>
  <c r="BA26" i="7"/>
  <c r="AU26" i="7"/>
  <c r="AT26" i="7"/>
  <c r="AS26" i="7"/>
  <c r="AR26" i="7"/>
  <c r="AL26" i="7"/>
  <c r="AK26" i="7"/>
  <c r="AJ26" i="7"/>
  <c r="AI26" i="7"/>
  <c r="AC26" i="7"/>
  <c r="AB26" i="7"/>
  <c r="AA26" i="7"/>
  <c r="Z26" i="7"/>
  <c r="T26" i="7"/>
  <c r="S26" i="7"/>
  <c r="R26" i="7"/>
  <c r="Q26" i="7"/>
  <c r="K26" i="7"/>
  <c r="J26" i="7"/>
  <c r="I26" i="7"/>
  <c r="H26" i="7"/>
  <c r="CN25" i="7"/>
  <c r="CM25" i="7"/>
  <c r="CL25" i="7"/>
  <c r="CK25" i="7"/>
  <c r="CE25" i="7"/>
  <c r="CD25" i="7"/>
  <c r="CC25" i="7"/>
  <c r="CB25" i="7"/>
  <c r="BV25" i="7"/>
  <c r="BU25" i="7"/>
  <c r="BT25" i="7"/>
  <c r="BS25" i="7"/>
  <c r="BM25" i="7"/>
  <c r="BL25" i="7"/>
  <c r="BK25" i="7"/>
  <c r="BJ25" i="7"/>
  <c r="BD25" i="7"/>
  <c r="BC25" i="7"/>
  <c r="BB25" i="7"/>
  <c r="BA25" i="7"/>
  <c r="AU25" i="7"/>
  <c r="AT25" i="7"/>
  <c r="AS25" i="7"/>
  <c r="AR25" i="7"/>
  <c r="AL25" i="7"/>
  <c r="AK25" i="7"/>
  <c r="AJ25" i="7"/>
  <c r="AI25" i="7"/>
  <c r="AC25" i="7"/>
  <c r="AB25" i="7"/>
  <c r="AA25" i="7"/>
  <c r="Z25" i="7"/>
  <c r="T25" i="7"/>
  <c r="S25" i="7"/>
  <c r="R25" i="7"/>
  <c r="Q25" i="7"/>
  <c r="K25" i="7"/>
  <c r="J25" i="7"/>
  <c r="I25" i="7"/>
  <c r="H25" i="7"/>
  <c r="CN24" i="7"/>
  <c r="CL24" i="7"/>
  <c r="CK24" i="7"/>
  <c r="CE24" i="7"/>
  <c r="CC24" i="7"/>
  <c r="CB24" i="7"/>
  <c r="BV24" i="7"/>
  <c r="BT24" i="7"/>
  <c r="BS24" i="7"/>
  <c r="BM24" i="7"/>
  <c r="BK24" i="7"/>
  <c r="BJ24" i="7"/>
  <c r="BD24" i="7"/>
  <c r="BB24" i="7"/>
  <c r="BA24" i="7"/>
  <c r="AU24" i="7"/>
  <c r="AS24" i="7"/>
  <c r="AR24" i="7"/>
  <c r="AL24" i="7"/>
  <c r="AJ24" i="7"/>
  <c r="AI24" i="7"/>
  <c r="AC24" i="7"/>
  <c r="AA24" i="7"/>
  <c r="Z24" i="7"/>
  <c r="T24" i="7"/>
  <c r="R24" i="7"/>
  <c r="Q24" i="7"/>
  <c r="K24" i="7"/>
  <c r="I24" i="7"/>
  <c r="H24" i="7"/>
  <c r="CN23" i="7"/>
  <c r="CM23" i="7"/>
  <c r="CL23" i="7"/>
  <c r="CK23" i="7"/>
  <c r="CE23" i="7"/>
  <c r="CD23" i="7"/>
  <c r="CC23" i="7"/>
  <c r="CB23" i="7"/>
  <c r="BV23" i="7"/>
  <c r="BU23" i="7"/>
  <c r="BT23" i="7"/>
  <c r="BS23" i="7"/>
  <c r="BM23" i="7"/>
  <c r="BL23" i="7"/>
  <c r="BK23" i="7"/>
  <c r="BJ23" i="7"/>
  <c r="BD23" i="7"/>
  <c r="BC23" i="7"/>
  <c r="BB23" i="7"/>
  <c r="BA23" i="7"/>
  <c r="AU23" i="7"/>
  <c r="AT23" i="7"/>
  <c r="AS23" i="7"/>
  <c r="AR23" i="7"/>
  <c r="AL23" i="7"/>
  <c r="AK23" i="7"/>
  <c r="AJ23" i="7"/>
  <c r="AI23" i="7"/>
  <c r="AC23" i="7"/>
  <c r="AB23" i="7"/>
  <c r="AA23" i="7"/>
  <c r="Z23" i="7"/>
  <c r="T23" i="7"/>
  <c r="S23" i="7"/>
  <c r="R23" i="7"/>
  <c r="Q23" i="7"/>
  <c r="K23" i="7"/>
  <c r="J23" i="7"/>
  <c r="I23" i="7"/>
  <c r="H23" i="7"/>
  <c r="CN22" i="7"/>
  <c r="CM22" i="7"/>
  <c r="CL22" i="7"/>
  <c r="CK22" i="7"/>
  <c r="CE22" i="7"/>
  <c r="CD22" i="7"/>
  <c r="CC22" i="7"/>
  <c r="CB22" i="7"/>
  <c r="BV22" i="7"/>
  <c r="BU22" i="7"/>
  <c r="BT22" i="7"/>
  <c r="BS22" i="7"/>
  <c r="BM22" i="7"/>
  <c r="BL22" i="7"/>
  <c r="BK22" i="7"/>
  <c r="BJ22" i="7"/>
  <c r="BD22" i="7"/>
  <c r="BC22" i="7"/>
  <c r="BB22" i="7"/>
  <c r="BA22" i="7"/>
  <c r="AU22" i="7"/>
  <c r="AT22" i="7"/>
  <c r="AS22" i="7"/>
  <c r="AR22" i="7"/>
  <c r="AL22" i="7"/>
  <c r="AK22" i="7"/>
  <c r="AJ22" i="7"/>
  <c r="AI22" i="7"/>
  <c r="AC22" i="7"/>
  <c r="AB22" i="7"/>
  <c r="AA22" i="7"/>
  <c r="Z22" i="7"/>
  <c r="T22" i="7"/>
  <c r="S22" i="7"/>
  <c r="R22" i="7"/>
  <c r="Q22" i="7"/>
  <c r="K22" i="7"/>
  <c r="J22" i="7"/>
  <c r="I22" i="7"/>
  <c r="H22" i="7"/>
  <c r="AL21" i="7"/>
  <c r="AK21" i="7"/>
  <c r="AJ21" i="7"/>
  <c r="AI21" i="7"/>
  <c r="AC21" i="7"/>
  <c r="AB21" i="7"/>
  <c r="AA21" i="7"/>
  <c r="Z21" i="7"/>
  <c r="T21" i="7"/>
  <c r="S21" i="7"/>
  <c r="R21" i="7"/>
  <c r="Q21" i="7"/>
  <c r="K21" i="7"/>
  <c r="J21" i="7"/>
  <c r="I21" i="7"/>
  <c r="H21" i="7"/>
  <c r="AL20" i="7"/>
  <c r="AK20" i="7"/>
  <c r="AJ20" i="7"/>
  <c r="AI20" i="7"/>
  <c r="AC20" i="7"/>
  <c r="AB20" i="7"/>
  <c r="AA20" i="7"/>
  <c r="Z20" i="7"/>
  <c r="T20" i="7"/>
  <c r="S20" i="7"/>
  <c r="R20" i="7"/>
  <c r="Q20" i="7"/>
  <c r="K20" i="7"/>
  <c r="J20" i="7"/>
  <c r="I20" i="7"/>
  <c r="H20" i="7"/>
  <c r="AL19" i="7"/>
  <c r="AK19" i="7"/>
  <c r="AJ19" i="7"/>
  <c r="AI19" i="7"/>
  <c r="AC19" i="7"/>
  <c r="AB19" i="7"/>
  <c r="AA19" i="7"/>
  <c r="Z19" i="7"/>
  <c r="T19" i="7"/>
  <c r="S19" i="7"/>
  <c r="R19" i="7"/>
  <c r="Q19" i="7"/>
  <c r="K19" i="7"/>
  <c r="J19" i="7"/>
  <c r="I19" i="7"/>
  <c r="H19" i="7"/>
  <c r="AL18" i="7"/>
  <c r="AK18" i="7"/>
  <c r="AJ18" i="7"/>
  <c r="AI18" i="7"/>
  <c r="AC18" i="7"/>
  <c r="AB18" i="7"/>
  <c r="AA18" i="7"/>
  <c r="Z18" i="7"/>
  <c r="T18" i="7"/>
  <c r="S18" i="7"/>
  <c r="R18" i="7"/>
  <c r="Q18" i="7"/>
  <c r="K18" i="7"/>
  <c r="J18" i="7"/>
  <c r="I18" i="7"/>
  <c r="H18" i="7"/>
  <c r="AL17" i="7"/>
  <c r="AK17" i="7"/>
  <c r="AJ17" i="7"/>
  <c r="AI17" i="7"/>
  <c r="AC17" i="7"/>
  <c r="AB17" i="7"/>
  <c r="AA17" i="7"/>
  <c r="Z17" i="7"/>
  <c r="T17" i="7"/>
  <c r="S17" i="7"/>
  <c r="R17" i="7"/>
  <c r="Q17" i="7"/>
  <c r="K17" i="7"/>
  <c r="J17" i="7"/>
  <c r="I17" i="7"/>
  <c r="H17" i="7"/>
  <c r="AL16" i="7"/>
  <c r="AK16" i="7"/>
  <c r="AJ16" i="7"/>
  <c r="AI16" i="7"/>
  <c r="AC16" i="7"/>
  <c r="AB16" i="7"/>
  <c r="AA16" i="7"/>
  <c r="Z16" i="7"/>
  <c r="T16" i="7"/>
  <c r="S16" i="7"/>
  <c r="R16" i="7"/>
  <c r="Q16" i="7"/>
  <c r="K16" i="7"/>
  <c r="J16" i="7"/>
  <c r="I16" i="7"/>
  <c r="H16" i="7"/>
  <c r="AL15" i="7"/>
  <c r="AK15" i="7"/>
  <c r="AJ15" i="7"/>
  <c r="AI15" i="7"/>
  <c r="AC15" i="7"/>
  <c r="AB15" i="7"/>
  <c r="AA15" i="7"/>
  <c r="Z15" i="7"/>
  <c r="T15" i="7"/>
  <c r="S15" i="7"/>
  <c r="R15" i="7"/>
  <c r="Q15" i="7"/>
  <c r="K15" i="7"/>
  <c r="J15" i="7"/>
  <c r="I15" i="7"/>
  <c r="H15" i="7"/>
  <c r="AL14" i="7"/>
  <c r="AK14" i="7"/>
  <c r="AJ14" i="7"/>
  <c r="AI14" i="7"/>
  <c r="AC14" i="7"/>
  <c r="AB14" i="7"/>
  <c r="AA14" i="7"/>
  <c r="Z14" i="7"/>
  <c r="T14" i="7"/>
  <c r="S14" i="7"/>
  <c r="R14" i="7"/>
  <c r="Q14" i="7"/>
  <c r="K14" i="7"/>
  <c r="J14" i="7"/>
  <c r="I14" i="7"/>
  <c r="H14" i="7"/>
  <c r="AL13" i="7"/>
  <c r="AK13" i="7"/>
  <c r="AJ13" i="7"/>
  <c r="AI13" i="7"/>
  <c r="AC13" i="7"/>
  <c r="AB13" i="7"/>
  <c r="AA13" i="7"/>
  <c r="Z13" i="7"/>
  <c r="T13" i="7"/>
  <c r="S13" i="7"/>
  <c r="R13" i="7"/>
  <c r="Q13" i="7"/>
  <c r="K13" i="7"/>
  <c r="J13" i="7"/>
  <c r="I13" i="7"/>
  <c r="H13" i="7"/>
  <c r="AL12" i="7"/>
  <c r="AK12" i="7"/>
  <c r="AJ12" i="7"/>
  <c r="AI12" i="7"/>
  <c r="AC12" i="7"/>
  <c r="AB12" i="7"/>
  <c r="AA12" i="7"/>
  <c r="Z12" i="7"/>
  <c r="AL11" i="7"/>
  <c r="AK11" i="7"/>
  <c r="AJ11" i="7"/>
  <c r="AI11" i="7"/>
  <c r="AL10" i="7"/>
  <c r="AK10" i="7"/>
  <c r="AJ10" i="7"/>
  <c r="AI10" i="7"/>
  <c r="AC10" i="7"/>
  <c r="AB10" i="7"/>
  <c r="AA10" i="7"/>
  <c r="Z10" i="7"/>
  <c r="T10" i="7"/>
  <c r="S10" i="7"/>
  <c r="R10" i="7"/>
  <c r="Q10" i="7"/>
  <c r="K10" i="7"/>
  <c r="J10" i="7"/>
  <c r="I10" i="7"/>
  <c r="H10" i="7"/>
  <c r="AL9" i="7"/>
  <c r="AK9" i="7"/>
  <c r="AJ9" i="7"/>
  <c r="AI9" i="7"/>
  <c r="AC9" i="7"/>
  <c r="AB9" i="7"/>
  <c r="AA9" i="7"/>
  <c r="Z9" i="7"/>
  <c r="T9" i="7"/>
  <c r="S9" i="7"/>
  <c r="R9" i="7"/>
  <c r="Q9" i="7"/>
  <c r="K9" i="7"/>
  <c r="J9" i="7"/>
  <c r="I9" i="7"/>
  <c r="H9" i="7"/>
  <c r="AL8" i="7"/>
  <c r="AJ8" i="7"/>
  <c r="AI8" i="7"/>
  <c r="AC8" i="7"/>
  <c r="AA8" i="7"/>
  <c r="Z8" i="7"/>
  <c r="T8" i="7"/>
  <c r="R8" i="7"/>
  <c r="Q8" i="7"/>
  <c r="K8" i="7"/>
  <c r="I8" i="7"/>
  <c r="H8" i="7"/>
  <c r="AL7" i="7"/>
  <c r="AK7" i="7"/>
  <c r="AJ7" i="7"/>
  <c r="AI7" i="7"/>
  <c r="AC7" i="7"/>
  <c r="AB7" i="7"/>
  <c r="AA7" i="7"/>
  <c r="Z7" i="7"/>
  <c r="T7" i="7"/>
  <c r="S7" i="7"/>
  <c r="R7" i="7"/>
  <c r="Q7" i="7"/>
  <c r="K7" i="7"/>
  <c r="J7" i="7"/>
  <c r="I7" i="7"/>
  <c r="H7" i="7"/>
  <c r="AL6" i="7"/>
  <c r="AK6" i="7"/>
  <c r="AJ6" i="7"/>
  <c r="AI6" i="7"/>
  <c r="AC6" i="7"/>
  <c r="AB6" i="7"/>
  <c r="AA6" i="7"/>
  <c r="Z6" i="7"/>
  <c r="T6" i="7"/>
  <c r="S6" i="7"/>
  <c r="R6" i="7"/>
  <c r="Q6" i="7"/>
  <c r="K6" i="7"/>
  <c r="J6" i="7"/>
  <c r="I6" i="7"/>
  <c r="H6" i="7"/>
  <c r="CF5" i="7"/>
  <c r="BI5" i="7"/>
  <c r="CJ5" i="7" s="1"/>
  <c r="BH5" i="7"/>
  <c r="CI5" i="7" s="1"/>
  <c r="BG5" i="7"/>
  <c r="CH5" i="7" s="1"/>
  <c r="BF5" i="7"/>
  <c r="CG5" i="7" s="1"/>
  <c r="BE5" i="7"/>
  <c r="AZ5" i="7"/>
  <c r="CA5" i="7" s="1"/>
  <c r="AY5" i="7"/>
  <c r="BZ5" i="7" s="1"/>
  <c r="AX5" i="7"/>
  <c r="BY5" i="7" s="1"/>
  <c r="AW5" i="7"/>
  <c r="BX5" i="7" s="1"/>
  <c r="AV5" i="7"/>
  <c r="BW5" i="7" s="1"/>
  <c r="AQ5" i="7"/>
  <c r="BR5" i="7" s="1"/>
  <c r="AP5" i="7"/>
  <c r="BQ5" i="7" s="1"/>
  <c r="AO5" i="7"/>
  <c r="BP5" i="7" s="1"/>
  <c r="AN5" i="7"/>
  <c r="BO5" i="7" s="1"/>
  <c r="AM5" i="7"/>
  <c r="BN5" i="7" s="1"/>
  <c r="AL5" i="7"/>
  <c r="BM5" i="7" s="1"/>
  <c r="CN5" i="7" s="1"/>
  <c r="AK5" i="7"/>
  <c r="BL5" i="7" s="1"/>
  <c r="CM5" i="7" s="1"/>
  <c r="AJ5" i="7"/>
  <c r="BK5" i="7" s="1"/>
  <c r="CL5" i="7" s="1"/>
  <c r="AI5" i="7"/>
  <c r="BJ5" i="7" s="1"/>
  <c r="CK5" i="7" s="1"/>
  <c r="AC5" i="7"/>
  <c r="BD5" i="7" s="1"/>
  <c r="CE5" i="7" s="1"/>
  <c r="AB5" i="7"/>
  <c r="BC5" i="7" s="1"/>
  <c r="CD5" i="7" s="1"/>
  <c r="AA5" i="7"/>
  <c r="BB5" i="7" s="1"/>
  <c r="CC5" i="7" s="1"/>
  <c r="Z5" i="7"/>
  <c r="BA5" i="7" s="1"/>
  <c r="CB5" i="7" s="1"/>
  <c r="T5" i="7"/>
  <c r="AU5" i="7" s="1"/>
  <c r="BV5" i="7" s="1"/>
  <c r="S5" i="7"/>
  <c r="AT5" i="7" s="1"/>
  <c r="BU5" i="7" s="1"/>
  <c r="R5" i="7"/>
  <c r="AS5" i="7" s="1"/>
  <c r="BT5" i="7" s="1"/>
  <c r="Q5" i="7"/>
  <c r="AR5" i="7" s="1"/>
  <c r="BS5" i="7" s="1"/>
  <c r="BP5" i="6"/>
  <c r="BI5" i="6"/>
  <c r="CJ5" i="6" s="1"/>
  <c r="BH5" i="6"/>
  <c r="CI5" i="6" s="1"/>
  <c r="BG5" i="6"/>
  <c r="CH5" i="6" s="1"/>
  <c r="BF5" i="6"/>
  <c r="CG5" i="6" s="1"/>
  <c r="BE5" i="6"/>
  <c r="CF5" i="6" s="1"/>
  <c r="AZ5" i="6"/>
  <c r="CA5" i="6" s="1"/>
  <c r="AY5" i="6"/>
  <c r="BZ5" i="6" s="1"/>
  <c r="AX5" i="6"/>
  <c r="BY5" i="6" s="1"/>
  <c r="AW5" i="6"/>
  <c r="BX5" i="6" s="1"/>
  <c r="AV5" i="6"/>
  <c r="BW5" i="6" s="1"/>
  <c r="AQ5" i="6"/>
  <c r="BR5" i="6" s="1"/>
  <c r="AP5" i="6"/>
  <c r="BQ5" i="6" s="1"/>
  <c r="AO5" i="6"/>
  <c r="AN5" i="6"/>
  <c r="BO5" i="6" s="1"/>
  <c r="AM5" i="6"/>
  <c r="BN5" i="6" s="1"/>
  <c r="AL5" i="6"/>
  <c r="BM5" i="6" s="1"/>
  <c r="CN5" i="6" s="1"/>
  <c r="AK5" i="6"/>
  <c r="BL5" i="6" s="1"/>
  <c r="CM5" i="6" s="1"/>
  <c r="AJ5" i="6"/>
  <c r="BK5" i="6" s="1"/>
  <c r="CL5" i="6" s="1"/>
  <c r="AI5" i="6"/>
  <c r="BJ5" i="6" s="1"/>
  <c r="CK5" i="6" s="1"/>
  <c r="AC5" i="6"/>
  <c r="BD5" i="6" s="1"/>
  <c r="CE5" i="6" s="1"/>
  <c r="AB5" i="6"/>
  <c r="BC5" i="6" s="1"/>
  <c r="CD5" i="6" s="1"/>
  <c r="AA5" i="6"/>
  <c r="BB5" i="6" s="1"/>
  <c r="CC5" i="6" s="1"/>
  <c r="Z5" i="6"/>
  <c r="BA5" i="6" s="1"/>
  <c r="CB5" i="6" s="1"/>
  <c r="T5" i="6"/>
  <c r="AU5" i="6" s="1"/>
  <c r="BV5" i="6" s="1"/>
  <c r="S5" i="6"/>
  <c r="AT5" i="6" s="1"/>
  <c r="BU5" i="6" s="1"/>
  <c r="R5" i="6"/>
  <c r="AS5" i="6" s="1"/>
  <c r="BT5" i="6" s="1"/>
  <c r="Q5" i="6"/>
  <c r="AR5" i="6" s="1"/>
  <c r="BS5" i="6" s="1"/>
  <c r="CN37" i="5" l="1"/>
  <c r="CM37" i="5"/>
  <c r="CL37" i="5"/>
  <c r="CK37" i="5"/>
  <c r="CE37" i="5"/>
  <c r="CD37" i="5"/>
  <c r="CC37" i="5"/>
  <c r="CB37" i="5"/>
  <c r="BV37" i="5"/>
  <c r="BU37" i="5"/>
  <c r="BT37" i="5"/>
  <c r="BS37" i="5"/>
  <c r="BM37" i="5"/>
  <c r="BL37" i="5"/>
  <c r="BK37" i="5"/>
  <c r="BJ37" i="5"/>
  <c r="BD37" i="5"/>
  <c r="BC37" i="5"/>
  <c r="BB37" i="5"/>
  <c r="BA37" i="5"/>
  <c r="AU37" i="5"/>
  <c r="AT37" i="5"/>
  <c r="AS37" i="5"/>
  <c r="AR37" i="5"/>
  <c r="AL37" i="5"/>
  <c r="AK37" i="5"/>
  <c r="AJ37" i="5"/>
  <c r="AI37" i="5"/>
  <c r="AC37" i="5"/>
  <c r="AB37" i="5"/>
  <c r="AA37" i="5"/>
  <c r="Z37" i="5"/>
  <c r="T37" i="5"/>
  <c r="S37" i="5"/>
  <c r="R37" i="5"/>
  <c r="Q37" i="5"/>
  <c r="K37" i="5"/>
  <c r="J37" i="5"/>
  <c r="I37" i="5"/>
  <c r="H37" i="5"/>
  <c r="CN36" i="5"/>
  <c r="CM36" i="5"/>
  <c r="CL36" i="5"/>
  <c r="CK36" i="5"/>
  <c r="CE36" i="5"/>
  <c r="CD36" i="5"/>
  <c r="CC36" i="5"/>
  <c r="CB36" i="5"/>
  <c r="BV36" i="5"/>
  <c r="BU36" i="5"/>
  <c r="BT36" i="5"/>
  <c r="BS36" i="5"/>
  <c r="BM36" i="5"/>
  <c r="BL36" i="5"/>
  <c r="BK36" i="5"/>
  <c r="BJ36" i="5"/>
  <c r="BD36" i="5"/>
  <c r="BC36" i="5"/>
  <c r="BB36" i="5"/>
  <c r="BA36" i="5"/>
  <c r="AU36" i="5"/>
  <c r="AT36" i="5"/>
  <c r="AS36" i="5"/>
  <c r="AR36" i="5"/>
  <c r="AL36" i="5"/>
  <c r="AK36" i="5"/>
  <c r="AJ36" i="5"/>
  <c r="AI36" i="5"/>
  <c r="AC36" i="5"/>
  <c r="AB36" i="5"/>
  <c r="AA36" i="5"/>
  <c r="Z36" i="5"/>
  <c r="T36" i="5"/>
  <c r="S36" i="5"/>
  <c r="R36" i="5"/>
  <c r="Q36" i="5"/>
  <c r="K36" i="5"/>
  <c r="J36" i="5"/>
  <c r="I36" i="5"/>
  <c r="H36" i="5"/>
  <c r="CN35" i="5"/>
  <c r="CM35" i="5"/>
  <c r="CL35" i="5"/>
  <c r="CK35" i="5"/>
  <c r="CE35" i="5"/>
  <c r="CD35" i="5"/>
  <c r="CC35" i="5"/>
  <c r="CB35" i="5"/>
  <c r="BV35" i="5"/>
  <c r="BU35" i="5"/>
  <c r="BT35" i="5"/>
  <c r="BS35" i="5"/>
  <c r="BM35" i="5"/>
  <c r="BL35" i="5"/>
  <c r="BK35" i="5"/>
  <c r="BJ35" i="5"/>
  <c r="BD35" i="5"/>
  <c r="BC35" i="5"/>
  <c r="BB35" i="5"/>
  <c r="BA35" i="5"/>
  <c r="AU35" i="5"/>
  <c r="AT35" i="5"/>
  <c r="AS35" i="5"/>
  <c r="AR35" i="5"/>
  <c r="AL35" i="5"/>
  <c r="AK35" i="5"/>
  <c r="AJ35" i="5"/>
  <c r="AI35" i="5"/>
  <c r="AC35" i="5"/>
  <c r="AB35" i="5"/>
  <c r="AA35" i="5"/>
  <c r="Z35" i="5"/>
  <c r="T35" i="5"/>
  <c r="S35" i="5"/>
  <c r="R35" i="5"/>
  <c r="Q35" i="5"/>
  <c r="K35" i="5"/>
  <c r="J35" i="5"/>
  <c r="I35" i="5"/>
  <c r="H35" i="5"/>
  <c r="CN34" i="5"/>
  <c r="CM34" i="5"/>
  <c r="CL34" i="5"/>
  <c r="CK34" i="5"/>
  <c r="CE34" i="5"/>
  <c r="CD34" i="5"/>
  <c r="CC34" i="5"/>
  <c r="CB34" i="5"/>
  <c r="BV34" i="5"/>
  <c r="BU34" i="5"/>
  <c r="BT34" i="5"/>
  <c r="BS34" i="5"/>
  <c r="BM34" i="5"/>
  <c r="BL34" i="5"/>
  <c r="BK34" i="5"/>
  <c r="BJ34" i="5"/>
  <c r="BD34" i="5"/>
  <c r="BC34" i="5"/>
  <c r="BB34" i="5"/>
  <c r="BA34" i="5"/>
  <c r="AU34" i="5"/>
  <c r="AT34" i="5"/>
  <c r="AS34" i="5"/>
  <c r="AR34" i="5"/>
  <c r="AL34" i="5"/>
  <c r="AK34" i="5"/>
  <c r="AJ34" i="5"/>
  <c r="AI34" i="5"/>
  <c r="AC34" i="5"/>
  <c r="AB34" i="5"/>
  <c r="AA34" i="5"/>
  <c r="Z34" i="5"/>
  <c r="T34" i="5"/>
  <c r="S34" i="5"/>
  <c r="R34" i="5"/>
  <c r="Q34" i="5"/>
  <c r="K34" i="5"/>
  <c r="J34" i="5"/>
  <c r="I34" i="5"/>
  <c r="H34" i="5"/>
  <c r="CN33" i="5"/>
  <c r="CM33" i="5"/>
  <c r="CL33" i="5"/>
  <c r="CK33" i="5"/>
  <c r="CE33" i="5"/>
  <c r="CD33" i="5"/>
  <c r="CC33" i="5"/>
  <c r="CB33" i="5"/>
  <c r="BV33" i="5"/>
  <c r="BU33" i="5"/>
  <c r="BT33" i="5"/>
  <c r="BS33" i="5"/>
  <c r="BM33" i="5"/>
  <c r="BL33" i="5"/>
  <c r="BK33" i="5"/>
  <c r="BJ33" i="5"/>
  <c r="BD33" i="5"/>
  <c r="BC33" i="5"/>
  <c r="BB33" i="5"/>
  <c r="BA33" i="5"/>
  <c r="AU33" i="5"/>
  <c r="AT33" i="5"/>
  <c r="AS33" i="5"/>
  <c r="AR33" i="5"/>
  <c r="AL33" i="5"/>
  <c r="AK33" i="5"/>
  <c r="AJ33" i="5"/>
  <c r="AI33" i="5"/>
  <c r="AC33" i="5"/>
  <c r="AB33" i="5"/>
  <c r="AA33" i="5"/>
  <c r="Z33" i="5"/>
  <c r="T33" i="5"/>
  <c r="S33" i="5"/>
  <c r="R33" i="5"/>
  <c r="Q33" i="5"/>
  <c r="K33" i="5"/>
  <c r="J33" i="5"/>
  <c r="I33" i="5"/>
  <c r="H33" i="5"/>
  <c r="CN32" i="5"/>
  <c r="CM32" i="5"/>
  <c r="CL32" i="5"/>
  <c r="CK32" i="5"/>
  <c r="CE32" i="5"/>
  <c r="CD32" i="5"/>
  <c r="CC32" i="5"/>
  <c r="CB32" i="5"/>
  <c r="BV32" i="5"/>
  <c r="BU32" i="5"/>
  <c r="BT32" i="5"/>
  <c r="BS32" i="5"/>
  <c r="BM32" i="5"/>
  <c r="BL32" i="5"/>
  <c r="BK32" i="5"/>
  <c r="BJ32" i="5"/>
  <c r="BD32" i="5"/>
  <c r="BC32" i="5"/>
  <c r="BB32" i="5"/>
  <c r="BA32" i="5"/>
  <c r="AU32" i="5"/>
  <c r="AT32" i="5"/>
  <c r="AS32" i="5"/>
  <c r="AR32" i="5"/>
  <c r="AL32" i="5"/>
  <c r="AK32" i="5"/>
  <c r="AJ32" i="5"/>
  <c r="AI32" i="5"/>
  <c r="AC32" i="5"/>
  <c r="AB32" i="5"/>
  <c r="AA32" i="5"/>
  <c r="Z32" i="5"/>
  <c r="T32" i="5"/>
  <c r="S32" i="5"/>
  <c r="R32" i="5"/>
  <c r="Q32" i="5"/>
  <c r="K32" i="5"/>
  <c r="J32" i="5"/>
  <c r="I32" i="5"/>
  <c r="H32" i="5"/>
  <c r="CN31" i="5"/>
  <c r="CM31" i="5"/>
  <c r="CL31" i="5"/>
  <c r="CK31" i="5"/>
  <c r="CE31" i="5"/>
  <c r="CD31" i="5"/>
  <c r="CC31" i="5"/>
  <c r="CB31" i="5"/>
  <c r="BV31" i="5"/>
  <c r="BU31" i="5"/>
  <c r="BT31" i="5"/>
  <c r="BS31" i="5"/>
  <c r="BM31" i="5"/>
  <c r="BL31" i="5"/>
  <c r="BK31" i="5"/>
  <c r="BJ31" i="5"/>
  <c r="BD31" i="5"/>
  <c r="BC31" i="5"/>
  <c r="BB31" i="5"/>
  <c r="BA31" i="5"/>
  <c r="AU31" i="5"/>
  <c r="AT31" i="5"/>
  <c r="AS31" i="5"/>
  <c r="AR31" i="5"/>
  <c r="AL31" i="5"/>
  <c r="AK31" i="5"/>
  <c r="AJ31" i="5"/>
  <c r="AI31" i="5"/>
  <c r="AC31" i="5"/>
  <c r="AB31" i="5"/>
  <c r="AA31" i="5"/>
  <c r="Z31" i="5"/>
  <c r="T31" i="5"/>
  <c r="S31" i="5"/>
  <c r="R31" i="5"/>
  <c r="Q31" i="5"/>
  <c r="K31" i="5"/>
  <c r="J31" i="5"/>
  <c r="I31" i="5"/>
  <c r="H31" i="5"/>
  <c r="CN30" i="5"/>
  <c r="CM30" i="5"/>
  <c r="CL30" i="5"/>
  <c r="CK30" i="5"/>
  <c r="CE30" i="5"/>
  <c r="CD30" i="5"/>
  <c r="CC30" i="5"/>
  <c r="CB30" i="5"/>
  <c r="BV30" i="5"/>
  <c r="BU30" i="5"/>
  <c r="BT30" i="5"/>
  <c r="BS30" i="5"/>
  <c r="BM30" i="5"/>
  <c r="BL30" i="5"/>
  <c r="BK30" i="5"/>
  <c r="BJ30" i="5"/>
  <c r="BD30" i="5"/>
  <c r="BC30" i="5"/>
  <c r="BB30" i="5"/>
  <c r="BA30" i="5"/>
  <c r="AU30" i="5"/>
  <c r="AT30" i="5"/>
  <c r="AS30" i="5"/>
  <c r="AR30" i="5"/>
  <c r="AL30" i="5"/>
  <c r="AK30" i="5"/>
  <c r="AJ30" i="5"/>
  <c r="AI30" i="5"/>
  <c r="AC30" i="5"/>
  <c r="AB30" i="5"/>
  <c r="AA30" i="5"/>
  <c r="Z30" i="5"/>
  <c r="T30" i="5"/>
  <c r="S30" i="5"/>
  <c r="R30" i="5"/>
  <c r="Q30" i="5"/>
  <c r="K30" i="5"/>
  <c r="J30" i="5"/>
  <c r="I30" i="5"/>
  <c r="H30" i="5"/>
  <c r="CN29" i="5"/>
  <c r="CM29" i="5"/>
  <c r="CL29" i="5"/>
  <c r="CK29" i="5"/>
  <c r="CE29" i="5"/>
  <c r="CD29" i="5"/>
  <c r="CC29" i="5"/>
  <c r="CB29" i="5"/>
  <c r="BV29" i="5"/>
  <c r="BU29" i="5"/>
  <c r="BT29" i="5"/>
  <c r="BS29" i="5"/>
  <c r="BM29" i="5"/>
  <c r="BL29" i="5"/>
  <c r="BK29" i="5"/>
  <c r="BJ29" i="5"/>
  <c r="BD29" i="5"/>
  <c r="BC29" i="5"/>
  <c r="BB29" i="5"/>
  <c r="BA29" i="5"/>
  <c r="AU29" i="5"/>
  <c r="AT29" i="5"/>
  <c r="AS29" i="5"/>
  <c r="AR29" i="5"/>
  <c r="AL29" i="5"/>
  <c r="AK29" i="5"/>
  <c r="AJ29" i="5"/>
  <c r="AI29" i="5"/>
  <c r="AC29" i="5"/>
  <c r="AB29" i="5"/>
  <c r="AA29" i="5"/>
  <c r="Z29" i="5"/>
  <c r="T29" i="5"/>
  <c r="S29" i="5"/>
  <c r="R29" i="5"/>
  <c r="Q29" i="5"/>
  <c r="K29" i="5"/>
  <c r="J29" i="5"/>
  <c r="I29" i="5"/>
  <c r="H29" i="5"/>
  <c r="CN28" i="5"/>
  <c r="CM28" i="5"/>
  <c r="CL28" i="5"/>
  <c r="CK28" i="5"/>
  <c r="CE28" i="5"/>
  <c r="CD28" i="5"/>
  <c r="CC28" i="5"/>
  <c r="CB28" i="5"/>
  <c r="BM28" i="5"/>
  <c r="BL28" i="5"/>
  <c r="BK28" i="5"/>
  <c r="BJ28" i="5"/>
  <c r="BD28" i="5"/>
  <c r="BC28" i="5"/>
  <c r="BB28" i="5"/>
  <c r="BA28" i="5"/>
  <c r="AL28" i="5"/>
  <c r="AK28" i="5"/>
  <c r="AJ28" i="5"/>
  <c r="AI28" i="5"/>
  <c r="AC28" i="5"/>
  <c r="AB28" i="5"/>
  <c r="AA28" i="5"/>
  <c r="Z28" i="5"/>
  <c r="CN27" i="5"/>
  <c r="CM27" i="5"/>
  <c r="CL27" i="5"/>
  <c r="CK27" i="5"/>
  <c r="BM27" i="5"/>
  <c r="BL27" i="5"/>
  <c r="BK27" i="5"/>
  <c r="BJ27" i="5"/>
  <c r="AL27" i="5"/>
  <c r="AK27" i="5"/>
  <c r="AJ27" i="5"/>
  <c r="AI27" i="5"/>
  <c r="CN26" i="5"/>
  <c r="CM26" i="5"/>
  <c r="CL26" i="5"/>
  <c r="CK26" i="5"/>
  <c r="CE26" i="5"/>
  <c r="CD26" i="5"/>
  <c r="CC26" i="5"/>
  <c r="CB26" i="5"/>
  <c r="BV26" i="5"/>
  <c r="BU26" i="5"/>
  <c r="BT26" i="5"/>
  <c r="BS26" i="5"/>
  <c r="BM26" i="5"/>
  <c r="BL26" i="5"/>
  <c r="BK26" i="5"/>
  <c r="BJ26" i="5"/>
  <c r="BD26" i="5"/>
  <c r="BC26" i="5"/>
  <c r="BB26" i="5"/>
  <c r="BA26" i="5"/>
  <c r="AU26" i="5"/>
  <c r="AT26" i="5"/>
  <c r="AS26" i="5"/>
  <c r="AR26" i="5"/>
  <c r="AL26" i="5"/>
  <c r="AK26" i="5"/>
  <c r="AJ26" i="5"/>
  <c r="AI26" i="5"/>
  <c r="AC26" i="5"/>
  <c r="AB26" i="5"/>
  <c r="AA26" i="5"/>
  <c r="Z26" i="5"/>
  <c r="T26" i="5"/>
  <c r="S26" i="5"/>
  <c r="R26" i="5"/>
  <c r="Q26" i="5"/>
  <c r="K26" i="5"/>
  <c r="J26" i="5"/>
  <c r="I26" i="5"/>
  <c r="H26" i="5"/>
  <c r="CN25" i="5"/>
  <c r="CM25" i="5"/>
  <c r="CL25" i="5"/>
  <c r="CK25" i="5"/>
  <c r="CE25" i="5"/>
  <c r="CD25" i="5"/>
  <c r="CC25" i="5"/>
  <c r="CB25" i="5"/>
  <c r="BV25" i="5"/>
  <c r="BU25" i="5"/>
  <c r="BT25" i="5"/>
  <c r="BS25" i="5"/>
  <c r="BM25" i="5"/>
  <c r="BL25" i="5"/>
  <c r="BK25" i="5"/>
  <c r="BJ25" i="5"/>
  <c r="BD25" i="5"/>
  <c r="BC25" i="5"/>
  <c r="BB25" i="5"/>
  <c r="BA25" i="5"/>
  <c r="AU25" i="5"/>
  <c r="AT25" i="5"/>
  <c r="AS25" i="5"/>
  <c r="AR25" i="5"/>
  <c r="AL25" i="5"/>
  <c r="AK25" i="5"/>
  <c r="AJ25" i="5"/>
  <c r="AI25" i="5"/>
  <c r="AC25" i="5"/>
  <c r="AB25" i="5"/>
  <c r="AA25" i="5"/>
  <c r="Z25" i="5"/>
  <c r="T25" i="5"/>
  <c r="S25" i="5"/>
  <c r="R25" i="5"/>
  <c r="Q25" i="5"/>
  <c r="K25" i="5"/>
  <c r="J25" i="5"/>
  <c r="I25" i="5"/>
  <c r="H25" i="5"/>
  <c r="CN24" i="5"/>
  <c r="CL24" i="5"/>
  <c r="CK24" i="5"/>
  <c r="CE24" i="5"/>
  <c r="CC24" i="5"/>
  <c r="CB24" i="5"/>
  <c r="BV24" i="5"/>
  <c r="BT24" i="5"/>
  <c r="BS24" i="5"/>
  <c r="BM24" i="5"/>
  <c r="BK24" i="5"/>
  <c r="BJ24" i="5"/>
  <c r="BD24" i="5"/>
  <c r="BB24" i="5"/>
  <c r="BA24" i="5"/>
  <c r="AU24" i="5"/>
  <c r="AS24" i="5"/>
  <c r="AR24" i="5"/>
  <c r="AL24" i="5"/>
  <c r="AJ24" i="5"/>
  <c r="AI24" i="5"/>
  <c r="AC24" i="5"/>
  <c r="AA24" i="5"/>
  <c r="Z24" i="5"/>
  <c r="T24" i="5"/>
  <c r="R24" i="5"/>
  <c r="Q24" i="5"/>
  <c r="K24" i="5"/>
  <c r="I24" i="5"/>
  <c r="H24" i="5"/>
  <c r="CN23" i="5"/>
  <c r="CM23" i="5"/>
  <c r="CL23" i="5"/>
  <c r="CK23" i="5"/>
  <c r="CE23" i="5"/>
  <c r="CD23" i="5"/>
  <c r="CC23" i="5"/>
  <c r="CB23" i="5"/>
  <c r="BV23" i="5"/>
  <c r="BU23" i="5"/>
  <c r="BT23" i="5"/>
  <c r="BS23" i="5"/>
  <c r="BM23" i="5"/>
  <c r="BL23" i="5"/>
  <c r="BK23" i="5"/>
  <c r="BJ23" i="5"/>
  <c r="BD23" i="5"/>
  <c r="BC23" i="5"/>
  <c r="BB23" i="5"/>
  <c r="BA23" i="5"/>
  <c r="AU23" i="5"/>
  <c r="AT23" i="5"/>
  <c r="AS23" i="5"/>
  <c r="AR23" i="5"/>
  <c r="AL23" i="5"/>
  <c r="AK23" i="5"/>
  <c r="AJ23" i="5"/>
  <c r="AI23" i="5"/>
  <c r="AC23" i="5"/>
  <c r="AB23" i="5"/>
  <c r="AA23" i="5"/>
  <c r="Z23" i="5"/>
  <c r="T23" i="5"/>
  <c r="S23" i="5"/>
  <c r="R23" i="5"/>
  <c r="Q23" i="5"/>
  <c r="K23" i="5"/>
  <c r="J23" i="5"/>
  <c r="I23" i="5"/>
  <c r="H23" i="5"/>
  <c r="CN22" i="5"/>
  <c r="CM22" i="5"/>
  <c r="CL22" i="5"/>
  <c r="CK22" i="5"/>
  <c r="CE22" i="5"/>
  <c r="CD22" i="5"/>
  <c r="CC22" i="5"/>
  <c r="CB22" i="5"/>
  <c r="BV22" i="5"/>
  <c r="BU22" i="5"/>
  <c r="BT22" i="5"/>
  <c r="BS22" i="5"/>
  <c r="BM22" i="5"/>
  <c r="BL22" i="5"/>
  <c r="BK22" i="5"/>
  <c r="BJ22" i="5"/>
  <c r="BD22" i="5"/>
  <c r="BC22" i="5"/>
  <c r="BB22" i="5"/>
  <c r="BA22" i="5"/>
  <c r="AU22" i="5"/>
  <c r="AT22" i="5"/>
  <c r="AS22" i="5"/>
  <c r="AR22" i="5"/>
  <c r="AL22" i="5"/>
  <c r="AK22" i="5"/>
  <c r="AJ22" i="5"/>
  <c r="AI22" i="5"/>
  <c r="AC22" i="5"/>
  <c r="AB22" i="5"/>
  <c r="AA22" i="5"/>
  <c r="Z22" i="5"/>
  <c r="T22" i="5"/>
  <c r="S22" i="5"/>
  <c r="R22" i="5"/>
  <c r="Q22" i="5"/>
  <c r="K22" i="5"/>
  <c r="J22" i="5"/>
  <c r="I22" i="5"/>
  <c r="H22" i="5"/>
  <c r="AL21" i="5"/>
  <c r="AK21" i="5"/>
  <c r="AJ21" i="5"/>
  <c r="AI21" i="5"/>
  <c r="AC21" i="5"/>
  <c r="AB21" i="5"/>
  <c r="AA21" i="5"/>
  <c r="Z21" i="5"/>
  <c r="T21" i="5"/>
  <c r="S21" i="5"/>
  <c r="R21" i="5"/>
  <c r="Q21" i="5"/>
  <c r="K21" i="5"/>
  <c r="J21" i="5"/>
  <c r="I21" i="5"/>
  <c r="H21" i="5"/>
  <c r="AL20" i="5"/>
  <c r="AK20" i="5"/>
  <c r="AJ20" i="5"/>
  <c r="AI20" i="5"/>
  <c r="AC20" i="5"/>
  <c r="AB20" i="5"/>
  <c r="AA20" i="5"/>
  <c r="Z20" i="5"/>
  <c r="T20" i="5"/>
  <c r="S20" i="5"/>
  <c r="R20" i="5"/>
  <c r="Q20" i="5"/>
  <c r="K20" i="5"/>
  <c r="J20" i="5"/>
  <c r="I20" i="5"/>
  <c r="H20" i="5"/>
  <c r="AL19" i="5"/>
  <c r="AK19" i="5"/>
  <c r="AJ19" i="5"/>
  <c r="AI19" i="5"/>
  <c r="AC19" i="5"/>
  <c r="AB19" i="5"/>
  <c r="AA19" i="5"/>
  <c r="Z19" i="5"/>
  <c r="T19" i="5"/>
  <c r="S19" i="5"/>
  <c r="R19" i="5"/>
  <c r="Q19" i="5"/>
  <c r="K19" i="5"/>
  <c r="J19" i="5"/>
  <c r="I19" i="5"/>
  <c r="H19" i="5"/>
  <c r="AL18" i="5"/>
  <c r="AK18" i="5"/>
  <c r="AJ18" i="5"/>
  <c r="AI18" i="5"/>
  <c r="AC18" i="5"/>
  <c r="AB18" i="5"/>
  <c r="AA18" i="5"/>
  <c r="Z18" i="5"/>
  <c r="T18" i="5"/>
  <c r="S18" i="5"/>
  <c r="R18" i="5"/>
  <c r="Q18" i="5"/>
  <c r="K18" i="5"/>
  <c r="J18" i="5"/>
  <c r="I18" i="5"/>
  <c r="H18" i="5"/>
  <c r="AL17" i="5"/>
  <c r="AK17" i="5"/>
  <c r="AJ17" i="5"/>
  <c r="AI17" i="5"/>
  <c r="AC17" i="5"/>
  <c r="AB17" i="5"/>
  <c r="AA17" i="5"/>
  <c r="Z17" i="5"/>
  <c r="T17" i="5"/>
  <c r="S17" i="5"/>
  <c r="R17" i="5"/>
  <c r="Q17" i="5"/>
  <c r="K17" i="5"/>
  <c r="J17" i="5"/>
  <c r="I17" i="5"/>
  <c r="H17" i="5"/>
  <c r="AL16" i="5"/>
  <c r="AK16" i="5"/>
  <c r="AJ16" i="5"/>
  <c r="AI16" i="5"/>
  <c r="AC16" i="5"/>
  <c r="AB16" i="5"/>
  <c r="AA16" i="5"/>
  <c r="Z16" i="5"/>
  <c r="T16" i="5"/>
  <c r="S16" i="5"/>
  <c r="R16" i="5"/>
  <c r="Q16" i="5"/>
  <c r="K16" i="5"/>
  <c r="J16" i="5"/>
  <c r="I16" i="5"/>
  <c r="H16" i="5"/>
  <c r="AL15" i="5"/>
  <c r="AK15" i="5"/>
  <c r="AJ15" i="5"/>
  <c r="AI15" i="5"/>
  <c r="AC15" i="5"/>
  <c r="AB15" i="5"/>
  <c r="AA15" i="5"/>
  <c r="Z15" i="5"/>
  <c r="T15" i="5"/>
  <c r="S15" i="5"/>
  <c r="R15" i="5"/>
  <c r="Q15" i="5"/>
  <c r="K15" i="5"/>
  <c r="J15" i="5"/>
  <c r="I15" i="5"/>
  <c r="H15" i="5"/>
  <c r="AL14" i="5"/>
  <c r="AK14" i="5"/>
  <c r="AJ14" i="5"/>
  <c r="AI14" i="5"/>
  <c r="AC14" i="5"/>
  <c r="AB14" i="5"/>
  <c r="AA14" i="5"/>
  <c r="Z14" i="5"/>
  <c r="T14" i="5"/>
  <c r="S14" i="5"/>
  <c r="R14" i="5"/>
  <c r="Q14" i="5"/>
  <c r="K14" i="5"/>
  <c r="J14" i="5"/>
  <c r="I14" i="5"/>
  <c r="H14" i="5"/>
  <c r="AL13" i="5"/>
  <c r="AK13" i="5"/>
  <c r="AJ13" i="5"/>
  <c r="AI13" i="5"/>
  <c r="AC13" i="5"/>
  <c r="AB13" i="5"/>
  <c r="AA13" i="5"/>
  <c r="Z13" i="5"/>
  <c r="T13" i="5"/>
  <c r="S13" i="5"/>
  <c r="R13" i="5"/>
  <c r="Q13" i="5"/>
  <c r="K13" i="5"/>
  <c r="J13" i="5"/>
  <c r="I13" i="5"/>
  <c r="H13" i="5"/>
  <c r="AL12" i="5"/>
  <c r="AK12" i="5"/>
  <c r="AJ12" i="5"/>
  <c r="AI12" i="5"/>
  <c r="AC12" i="5"/>
  <c r="AB12" i="5"/>
  <c r="AA12" i="5"/>
  <c r="Z12" i="5"/>
  <c r="AL11" i="5"/>
  <c r="AK11" i="5"/>
  <c r="AJ11" i="5"/>
  <c r="AI11" i="5"/>
  <c r="AL10" i="5"/>
  <c r="AK10" i="5"/>
  <c r="AJ10" i="5"/>
  <c r="AI10" i="5"/>
  <c r="AC10" i="5"/>
  <c r="AB10" i="5"/>
  <c r="AA10" i="5"/>
  <c r="Z10" i="5"/>
  <c r="T10" i="5"/>
  <c r="S10" i="5"/>
  <c r="R10" i="5"/>
  <c r="Q10" i="5"/>
  <c r="K10" i="5"/>
  <c r="J10" i="5"/>
  <c r="I10" i="5"/>
  <c r="H10" i="5"/>
  <c r="AL9" i="5"/>
  <c r="AK9" i="5"/>
  <c r="AJ9" i="5"/>
  <c r="AI9" i="5"/>
  <c r="AC9" i="5"/>
  <c r="AB9" i="5"/>
  <c r="AA9" i="5"/>
  <c r="Z9" i="5"/>
  <c r="T9" i="5"/>
  <c r="S9" i="5"/>
  <c r="R9" i="5"/>
  <c r="Q9" i="5"/>
  <c r="K9" i="5"/>
  <c r="J9" i="5"/>
  <c r="I9" i="5"/>
  <c r="H9" i="5"/>
  <c r="AL8" i="5"/>
  <c r="AJ8" i="5"/>
  <c r="AI8" i="5"/>
  <c r="AC8" i="5"/>
  <c r="AA8" i="5"/>
  <c r="Z8" i="5"/>
  <c r="T8" i="5"/>
  <c r="R8" i="5"/>
  <c r="Q8" i="5"/>
  <c r="K8" i="5"/>
  <c r="I8" i="5"/>
  <c r="H8" i="5"/>
  <c r="AL7" i="5"/>
  <c r="AK7" i="5"/>
  <c r="AJ7" i="5"/>
  <c r="AI7" i="5"/>
  <c r="AC7" i="5"/>
  <c r="AB7" i="5"/>
  <c r="AA7" i="5"/>
  <c r="Z7" i="5"/>
  <c r="T7" i="5"/>
  <c r="S7" i="5"/>
  <c r="R7" i="5"/>
  <c r="Q7" i="5"/>
  <c r="K7" i="5"/>
  <c r="J7" i="5"/>
  <c r="I7" i="5"/>
  <c r="H7" i="5"/>
  <c r="AL6" i="5"/>
  <c r="AK6" i="5"/>
  <c r="AJ6" i="5"/>
  <c r="AI6" i="5"/>
  <c r="AC6" i="5"/>
  <c r="AB6" i="5"/>
  <c r="AA6" i="5"/>
  <c r="Z6" i="5"/>
  <c r="T6" i="5"/>
  <c r="S6" i="5"/>
  <c r="R6" i="5"/>
  <c r="Q6" i="5"/>
  <c r="K6" i="5"/>
  <c r="J6" i="5"/>
  <c r="I6" i="5"/>
  <c r="H6" i="5"/>
  <c r="CN37" i="4" l="1"/>
  <c r="CM37" i="4"/>
  <c r="CL37" i="4"/>
  <c r="CK37" i="4"/>
  <c r="CE37" i="4"/>
  <c r="CD37" i="4"/>
  <c r="CC37" i="4"/>
  <c r="CB37" i="4"/>
  <c r="BV37" i="4"/>
  <c r="BU37" i="4"/>
  <c r="BT37" i="4"/>
  <c r="BS37" i="4"/>
  <c r="BM37" i="4"/>
  <c r="BL37" i="4"/>
  <c r="BK37" i="4"/>
  <c r="BJ37" i="4"/>
  <c r="BD37" i="4"/>
  <c r="BC37" i="4"/>
  <c r="BB37" i="4"/>
  <c r="BA37" i="4"/>
  <c r="AU37" i="4"/>
  <c r="AT37" i="4"/>
  <c r="AS37" i="4"/>
  <c r="AR37" i="4"/>
  <c r="AL37" i="4"/>
  <c r="AK37" i="4"/>
  <c r="AJ37" i="4"/>
  <c r="AI37" i="4"/>
  <c r="AC37" i="4"/>
  <c r="AB37" i="4"/>
  <c r="AA37" i="4"/>
  <c r="Z37" i="4"/>
  <c r="T37" i="4"/>
  <c r="S37" i="4"/>
  <c r="R37" i="4"/>
  <c r="Q37" i="4"/>
  <c r="K37" i="4"/>
  <c r="J37" i="4"/>
  <c r="I37" i="4"/>
  <c r="H37" i="4"/>
  <c r="CN36" i="4"/>
  <c r="CM36" i="4"/>
  <c r="CL36" i="4"/>
  <c r="CK36" i="4"/>
  <c r="CE36" i="4"/>
  <c r="CD36" i="4"/>
  <c r="CC36" i="4"/>
  <c r="CB36" i="4"/>
  <c r="BV36" i="4"/>
  <c r="BU36" i="4"/>
  <c r="BT36" i="4"/>
  <c r="BS36" i="4"/>
  <c r="BM36" i="4"/>
  <c r="BL36" i="4"/>
  <c r="BK36" i="4"/>
  <c r="BJ36" i="4"/>
  <c r="BD36" i="4"/>
  <c r="BC36" i="4"/>
  <c r="BB36" i="4"/>
  <c r="BA36" i="4"/>
  <c r="AU36" i="4"/>
  <c r="AT36" i="4"/>
  <c r="AS36" i="4"/>
  <c r="AR36" i="4"/>
  <c r="AL36" i="4"/>
  <c r="AK36" i="4"/>
  <c r="AJ36" i="4"/>
  <c r="AI36" i="4"/>
  <c r="AC36" i="4"/>
  <c r="AB36" i="4"/>
  <c r="AA36" i="4"/>
  <c r="Z36" i="4"/>
  <c r="T36" i="4"/>
  <c r="S36" i="4"/>
  <c r="R36" i="4"/>
  <c r="Q36" i="4"/>
  <c r="K36" i="4"/>
  <c r="J36" i="4"/>
  <c r="I36" i="4"/>
  <c r="H36" i="4"/>
  <c r="CN35" i="4"/>
  <c r="CM35" i="4"/>
  <c r="CL35" i="4"/>
  <c r="CK35" i="4"/>
  <c r="CE35" i="4"/>
  <c r="CD35" i="4"/>
  <c r="CC35" i="4"/>
  <c r="CB35" i="4"/>
  <c r="BV35" i="4"/>
  <c r="BU35" i="4"/>
  <c r="BT35" i="4"/>
  <c r="BS35" i="4"/>
  <c r="BM35" i="4"/>
  <c r="BL35" i="4"/>
  <c r="BK35" i="4"/>
  <c r="BJ35" i="4"/>
  <c r="BD35" i="4"/>
  <c r="BC35" i="4"/>
  <c r="BB35" i="4"/>
  <c r="BA35" i="4"/>
  <c r="AU35" i="4"/>
  <c r="AT35" i="4"/>
  <c r="AS35" i="4"/>
  <c r="AR35" i="4"/>
  <c r="AL35" i="4"/>
  <c r="AK35" i="4"/>
  <c r="AJ35" i="4"/>
  <c r="AI35" i="4"/>
  <c r="AC35" i="4"/>
  <c r="AB35" i="4"/>
  <c r="AA35" i="4"/>
  <c r="Z35" i="4"/>
  <c r="T35" i="4"/>
  <c r="S35" i="4"/>
  <c r="R35" i="4"/>
  <c r="Q35" i="4"/>
  <c r="K35" i="4"/>
  <c r="J35" i="4"/>
  <c r="I35" i="4"/>
  <c r="H35" i="4"/>
  <c r="CN34" i="4"/>
  <c r="CM34" i="4"/>
  <c r="CL34" i="4"/>
  <c r="CK34" i="4"/>
  <c r="CE34" i="4"/>
  <c r="CD34" i="4"/>
  <c r="CC34" i="4"/>
  <c r="CB34" i="4"/>
  <c r="BV34" i="4"/>
  <c r="BU34" i="4"/>
  <c r="BT34" i="4"/>
  <c r="BS34" i="4"/>
  <c r="BM34" i="4"/>
  <c r="BL34" i="4"/>
  <c r="BK34" i="4"/>
  <c r="BJ34" i="4"/>
  <c r="BD34" i="4"/>
  <c r="BC34" i="4"/>
  <c r="BB34" i="4"/>
  <c r="BA34" i="4"/>
  <c r="AU34" i="4"/>
  <c r="AT34" i="4"/>
  <c r="AS34" i="4"/>
  <c r="AR34" i="4"/>
  <c r="AL34" i="4"/>
  <c r="AK34" i="4"/>
  <c r="AJ34" i="4"/>
  <c r="AI34" i="4"/>
  <c r="AC34" i="4"/>
  <c r="AB34" i="4"/>
  <c r="AA34" i="4"/>
  <c r="Z34" i="4"/>
  <c r="T34" i="4"/>
  <c r="S34" i="4"/>
  <c r="R34" i="4"/>
  <c r="Q34" i="4"/>
  <c r="K34" i="4"/>
  <c r="J34" i="4"/>
  <c r="I34" i="4"/>
  <c r="H34" i="4"/>
  <c r="CN33" i="4"/>
  <c r="CM33" i="4"/>
  <c r="CL33" i="4"/>
  <c r="CK33" i="4"/>
  <c r="CE33" i="4"/>
  <c r="CD33" i="4"/>
  <c r="CC33" i="4"/>
  <c r="CB33" i="4"/>
  <c r="BV33" i="4"/>
  <c r="BU33" i="4"/>
  <c r="BT33" i="4"/>
  <c r="BS33" i="4"/>
  <c r="BM33" i="4"/>
  <c r="BL33" i="4"/>
  <c r="BK33" i="4"/>
  <c r="BJ33" i="4"/>
  <c r="BD33" i="4"/>
  <c r="BC33" i="4"/>
  <c r="BB33" i="4"/>
  <c r="BA33" i="4"/>
  <c r="AU33" i="4"/>
  <c r="AT33" i="4"/>
  <c r="AS33" i="4"/>
  <c r="AR33" i="4"/>
  <c r="AL33" i="4"/>
  <c r="AK33" i="4"/>
  <c r="AJ33" i="4"/>
  <c r="AI33" i="4"/>
  <c r="AC33" i="4"/>
  <c r="AB33" i="4"/>
  <c r="AA33" i="4"/>
  <c r="Z33" i="4"/>
  <c r="T33" i="4"/>
  <c r="S33" i="4"/>
  <c r="R33" i="4"/>
  <c r="Q33" i="4"/>
  <c r="K33" i="4"/>
  <c r="J33" i="4"/>
  <c r="I33" i="4"/>
  <c r="H33" i="4"/>
  <c r="CN32" i="4"/>
  <c r="CM32" i="4"/>
  <c r="CL32" i="4"/>
  <c r="CK32" i="4"/>
  <c r="CE32" i="4"/>
  <c r="CD32" i="4"/>
  <c r="CC32" i="4"/>
  <c r="CB32" i="4"/>
  <c r="BV32" i="4"/>
  <c r="BU32" i="4"/>
  <c r="BT32" i="4"/>
  <c r="BS32" i="4"/>
  <c r="BM32" i="4"/>
  <c r="BL32" i="4"/>
  <c r="BK32" i="4"/>
  <c r="BJ32" i="4"/>
  <c r="BD32" i="4"/>
  <c r="BC32" i="4"/>
  <c r="BB32" i="4"/>
  <c r="BA32" i="4"/>
  <c r="AU32" i="4"/>
  <c r="AT32" i="4"/>
  <c r="AS32" i="4"/>
  <c r="AR32" i="4"/>
  <c r="AL32" i="4"/>
  <c r="AK32" i="4"/>
  <c r="AJ32" i="4"/>
  <c r="AI32" i="4"/>
  <c r="AC32" i="4"/>
  <c r="AB32" i="4"/>
  <c r="AA32" i="4"/>
  <c r="Z32" i="4"/>
  <c r="T32" i="4"/>
  <c r="S32" i="4"/>
  <c r="R32" i="4"/>
  <c r="Q32" i="4"/>
  <c r="K32" i="4"/>
  <c r="J32" i="4"/>
  <c r="I32" i="4"/>
  <c r="H32" i="4"/>
  <c r="CN31" i="4"/>
  <c r="CM31" i="4"/>
  <c r="CL31" i="4"/>
  <c r="CK31" i="4"/>
  <c r="CE31" i="4"/>
  <c r="CD31" i="4"/>
  <c r="CC31" i="4"/>
  <c r="CB31" i="4"/>
  <c r="BV31" i="4"/>
  <c r="BU31" i="4"/>
  <c r="BT31" i="4"/>
  <c r="BS31" i="4"/>
  <c r="BM31" i="4"/>
  <c r="BL31" i="4"/>
  <c r="BK31" i="4"/>
  <c r="BJ31" i="4"/>
  <c r="BD31" i="4"/>
  <c r="BC31" i="4"/>
  <c r="BB31" i="4"/>
  <c r="BA31" i="4"/>
  <c r="AU31" i="4"/>
  <c r="AT31" i="4"/>
  <c r="AS31" i="4"/>
  <c r="AR31" i="4"/>
  <c r="AL31" i="4"/>
  <c r="AK31" i="4"/>
  <c r="AJ31" i="4"/>
  <c r="AI31" i="4"/>
  <c r="AC31" i="4"/>
  <c r="AB31" i="4"/>
  <c r="AA31" i="4"/>
  <c r="Z31" i="4"/>
  <c r="T31" i="4"/>
  <c r="S31" i="4"/>
  <c r="R31" i="4"/>
  <c r="Q31" i="4"/>
  <c r="K31" i="4"/>
  <c r="J31" i="4"/>
  <c r="I31" i="4"/>
  <c r="H31" i="4"/>
  <c r="CN30" i="4"/>
  <c r="CM30" i="4"/>
  <c r="CL30" i="4"/>
  <c r="CK30" i="4"/>
  <c r="CE30" i="4"/>
  <c r="CD30" i="4"/>
  <c r="CC30" i="4"/>
  <c r="CB30" i="4"/>
  <c r="BV30" i="4"/>
  <c r="BU30" i="4"/>
  <c r="BT30" i="4"/>
  <c r="BS30" i="4"/>
  <c r="BM30" i="4"/>
  <c r="BL30" i="4"/>
  <c r="BK30" i="4"/>
  <c r="BJ30" i="4"/>
  <c r="BD30" i="4"/>
  <c r="BC30" i="4"/>
  <c r="BB30" i="4"/>
  <c r="BA30" i="4"/>
  <c r="AU30" i="4"/>
  <c r="AT30" i="4"/>
  <c r="AS30" i="4"/>
  <c r="AR30" i="4"/>
  <c r="AL30" i="4"/>
  <c r="AK30" i="4"/>
  <c r="AJ30" i="4"/>
  <c r="AI30" i="4"/>
  <c r="AC30" i="4"/>
  <c r="AB30" i="4"/>
  <c r="AA30" i="4"/>
  <c r="Z30" i="4"/>
  <c r="T30" i="4"/>
  <c r="S30" i="4"/>
  <c r="R30" i="4"/>
  <c r="Q30" i="4"/>
  <c r="K30" i="4"/>
  <c r="J30" i="4"/>
  <c r="I30" i="4"/>
  <c r="H30" i="4"/>
  <c r="CN29" i="4"/>
  <c r="CM29" i="4"/>
  <c r="CL29" i="4"/>
  <c r="CK29" i="4"/>
  <c r="CE29" i="4"/>
  <c r="CD29" i="4"/>
  <c r="CC29" i="4"/>
  <c r="CB29" i="4"/>
  <c r="BV29" i="4"/>
  <c r="BU29" i="4"/>
  <c r="BT29" i="4"/>
  <c r="BS29" i="4"/>
  <c r="BM29" i="4"/>
  <c r="BL29" i="4"/>
  <c r="BK29" i="4"/>
  <c r="BJ29" i="4"/>
  <c r="BD29" i="4"/>
  <c r="BC29" i="4"/>
  <c r="BB29" i="4"/>
  <c r="BA29" i="4"/>
  <c r="AU29" i="4"/>
  <c r="AT29" i="4"/>
  <c r="AS29" i="4"/>
  <c r="AR29" i="4"/>
  <c r="AL29" i="4"/>
  <c r="AK29" i="4"/>
  <c r="AJ29" i="4"/>
  <c r="AI29" i="4"/>
  <c r="AC29" i="4"/>
  <c r="AB29" i="4"/>
  <c r="AA29" i="4"/>
  <c r="Z29" i="4"/>
  <c r="T29" i="4"/>
  <c r="S29" i="4"/>
  <c r="R29" i="4"/>
  <c r="Q29" i="4"/>
  <c r="K29" i="4"/>
  <c r="J29" i="4"/>
  <c r="I29" i="4"/>
  <c r="H29" i="4"/>
  <c r="CN28" i="4"/>
  <c r="CM28" i="4"/>
  <c r="CL28" i="4"/>
  <c r="CK28" i="4"/>
  <c r="CE28" i="4"/>
  <c r="CD28" i="4"/>
  <c r="CC28" i="4"/>
  <c r="CB28" i="4"/>
  <c r="BM28" i="4"/>
  <c r="BL28" i="4"/>
  <c r="BK28" i="4"/>
  <c r="BJ28" i="4"/>
  <c r="BD28" i="4"/>
  <c r="BC28" i="4"/>
  <c r="BB28" i="4"/>
  <c r="BA28" i="4"/>
  <c r="AL28" i="4"/>
  <c r="AK28" i="4"/>
  <c r="AJ28" i="4"/>
  <c r="AI28" i="4"/>
  <c r="AC28" i="4"/>
  <c r="AB28" i="4"/>
  <c r="AA28" i="4"/>
  <c r="Z28" i="4"/>
  <c r="CN27" i="4"/>
  <c r="CM27" i="4"/>
  <c r="CL27" i="4"/>
  <c r="CK27" i="4"/>
  <c r="BM27" i="4"/>
  <c r="BL27" i="4"/>
  <c r="BK27" i="4"/>
  <c r="BJ27" i="4"/>
  <c r="AL27" i="4"/>
  <c r="AK27" i="4"/>
  <c r="AJ27" i="4"/>
  <c r="AI27" i="4"/>
  <c r="CN26" i="4"/>
  <c r="CM26" i="4"/>
  <c r="CL26" i="4"/>
  <c r="CK26" i="4"/>
  <c r="CE26" i="4"/>
  <c r="CD26" i="4"/>
  <c r="CC26" i="4"/>
  <c r="CB26" i="4"/>
  <c r="BV26" i="4"/>
  <c r="BU26" i="4"/>
  <c r="BT26" i="4"/>
  <c r="BS26" i="4"/>
  <c r="BM26" i="4"/>
  <c r="BL26" i="4"/>
  <c r="BK26" i="4"/>
  <c r="BJ26" i="4"/>
  <c r="BD26" i="4"/>
  <c r="BC26" i="4"/>
  <c r="BB26" i="4"/>
  <c r="BA26" i="4"/>
  <c r="AU26" i="4"/>
  <c r="AT26" i="4"/>
  <c r="AS26" i="4"/>
  <c r="AR26" i="4"/>
  <c r="AL26" i="4"/>
  <c r="AK26" i="4"/>
  <c r="AJ26" i="4"/>
  <c r="AI26" i="4"/>
  <c r="AC26" i="4"/>
  <c r="AB26" i="4"/>
  <c r="AA26" i="4"/>
  <c r="Z26" i="4"/>
  <c r="T26" i="4"/>
  <c r="S26" i="4"/>
  <c r="R26" i="4"/>
  <c r="Q26" i="4"/>
  <c r="K26" i="4"/>
  <c r="J26" i="4"/>
  <c r="I26" i="4"/>
  <c r="H26" i="4"/>
  <c r="CN25" i="4"/>
  <c r="CM25" i="4"/>
  <c r="CL25" i="4"/>
  <c r="CK25" i="4"/>
  <c r="CE25" i="4"/>
  <c r="CD25" i="4"/>
  <c r="CC25" i="4"/>
  <c r="CB25" i="4"/>
  <c r="BV25" i="4"/>
  <c r="BU25" i="4"/>
  <c r="BT25" i="4"/>
  <c r="BS25" i="4"/>
  <c r="BM25" i="4"/>
  <c r="BL25" i="4"/>
  <c r="BK25" i="4"/>
  <c r="BJ25" i="4"/>
  <c r="BD25" i="4"/>
  <c r="BC25" i="4"/>
  <c r="BB25" i="4"/>
  <c r="BA25" i="4"/>
  <c r="AU25" i="4"/>
  <c r="AT25" i="4"/>
  <c r="AS25" i="4"/>
  <c r="AR25" i="4"/>
  <c r="AL25" i="4"/>
  <c r="AK25" i="4"/>
  <c r="AJ25" i="4"/>
  <c r="AI25" i="4"/>
  <c r="AC25" i="4"/>
  <c r="AB25" i="4"/>
  <c r="AA25" i="4"/>
  <c r="Z25" i="4"/>
  <c r="T25" i="4"/>
  <c r="S25" i="4"/>
  <c r="R25" i="4"/>
  <c r="Q25" i="4"/>
  <c r="K25" i="4"/>
  <c r="J25" i="4"/>
  <c r="I25" i="4"/>
  <c r="H25" i="4"/>
  <c r="CN24" i="4"/>
  <c r="CL24" i="4"/>
  <c r="CK24" i="4"/>
  <c r="CE24" i="4"/>
  <c r="CC24" i="4"/>
  <c r="CB24" i="4"/>
  <c r="BV24" i="4"/>
  <c r="BT24" i="4"/>
  <c r="BS24" i="4"/>
  <c r="BM24" i="4"/>
  <c r="BK24" i="4"/>
  <c r="BJ24" i="4"/>
  <c r="BD24" i="4"/>
  <c r="BB24" i="4"/>
  <c r="BA24" i="4"/>
  <c r="AU24" i="4"/>
  <c r="AS24" i="4"/>
  <c r="AR24" i="4"/>
  <c r="AL24" i="4"/>
  <c r="AJ24" i="4"/>
  <c r="AI24" i="4"/>
  <c r="AC24" i="4"/>
  <c r="AA24" i="4"/>
  <c r="Z24" i="4"/>
  <c r="T24" i="4"/>
  <c r="R24" i="4"/>
  <c r="Q24" i="4"/>
  <c r="K24" i="4"/>
  <c r="I24" i="4"/>
  <c r="H24" i="4"/>
  <c r="CN23" i="4"/>
  <c r="CM23" i="4"/>
  <c r="CL23" i="4"/>
  <c r="CK23" i="4"/>
  <c r="CE23" i="4"/>
  <c r="CD23" i="4"/>
  <c r="CC23" i="4"/>
  <c r="CB23" i="4"/>
  <c r="BV23" i="4"/>
  <c r="BU23" i="4"/>
  <c r="BT23" i="4"/>
  <c r="BS23" i="4"/>
  <c r="BM23" i="4"/>
  <c r="BL23" i="4"/>
  <c r="BK23" i="4"/>
  <c r="BJ23" i="4"/>
  <c r="BD23" i="4"/>
  <c r="BC23" i="4"/>
  <c r="BB23" i="4"/>
  <c r="BA23" i="4"/>
  <c r="AU23" i="4"/>
  <c r="AT23" i="4"/>
  <c r="AS23" i="4"/>
  <c r="AR23" i="4"/>
  <c r="AL23" i="4"/>
  <c r="AK23" i="4"/>
  <c r="AJ23" i="4"/>
  <c r="AI23" i="4"/>
  <c r="AC23" i="4"/>
  <c r="AB23" i="4"/>
  <c r="AA23" i="4"/>
  <c r="Z23" i="4"/>
  <c r="T23" i="4"/>
  <c r="S23" i="4"/>
  <c r="R23" i="4"/>
  <c r="Q23" i="4"/>
  <c r="K23" i="4"/>
  <c r="J23" i="4"/>
  <c r="I23" i="4"/>
  <c r="H23" i="4"/>
  <c r="CN22" i="4"/>
  <c r="CM22" i="4"/>
  <c r="CL22" i="4"/>
  <c r="CK22" i="4"/>
  <c r="CE22" i="4"/>
  <c r="CD22" i="4"/>
  <c r="CC22" i="4"/>
  <c r="CB22" i="4"/>
  <c r="BV22" i="4"/>
  <c r="BU22" i="4"/>
  <c r="BT22" i="4"/>
  <c r="BS22" i="4"/>
  <c r="BM22" i="4"/>
  <c r="BL22" i="4"/>
  <c r="BK22" i="4"/>
  <c r="BJ22" i="4"/>
  <c r="BD22" i="4"/>
  <c r="BC22" i="4"/>
  <c r="BB22" i="4"/>
  <c r="BA22" i="4"/>
  <c r="AU22" i="4"/>
  <c r="AT22" i="4"/>
  <c r="AS22" i="4"/>
  <c r="AR22" i="4"/>
  <c r="AL22" i="4"/>
  <c r="AK22" i="4"/>
  <c r="AJ22" i="4"/>
  <c r="AI22" i="4"/>
  <c r="AC22" i="4"/>
  <c r="AB22" i="4"/>
  <c r="AA22" i="4"/>
  <c r="Z22" i="4"/>
  <c r="T22" i="4"/>
  <c r="S22" i="4"/>
  <c r="R22" i="4"/>
  <c r="Q22" i="4"/>
  <c r="K22" i="4"/>
  <c r="J22" i="4"/>
  <c r="I22" i="4"/>
  <c r="H22" i="4"/>
  <c r="AL21" i="4"/>
  <c r="AK21" i="4"/>
  <c r="AJ21" i="4"/>
  <c r="AI21" i="4"/>
  <c r="AC21" i="4"/>
  <c r="AB21" i="4"/>
  <c r="AA21" i="4"/>
  <c r="Z21" i="4"/>
  <c r="T21" i="4"/>
  <c r="S21" i="4"/>
  <c r="R21" i="4"/>
  <c r="Q21" i="4"/>
  <c r="K21" i="4"/>
  <c r="J21" i="4"/>
  <c r="I21" i="4"/>
  <c r="H21" i="4"/>
  <c r="AL20" i="4"/>
  <c r="AK20" i="4"/>
  <c r="AJ20" i="4"/>
  <c r="AI20" i="4"/>
  <c r="AC20" i="4"/>
  <c r="AB20" i="4"/>
  <c r="AA20" i="4"/>
  <c r="Z20" i="4"/>
  <c r="T20" i="4"/>
  <c r="S20" i="4"/>
  <c r="R20" i="4"/>
  <c r="Q20" i="4"/>
  <c r="K20" i="4"/>
  <c r="J20" i="4"/>
  <c r="I20" i="4"/>
  <c r="H20" i="4"/>
  <c r="AL19" i="4"/>
  <c r="AK19" i="4"/>
  <c r="AJ19" i="4"/>
  <c r="AI19" i="4"/>
  <c r="AC19" i="4"/>
  <c r="AB19" i="4"/>
  <c r="AA19" i="4"/>
  <c r="Z19" i="4"/>
  <c r="T19" i="4"/>
  <c r="S19" i="4"/>
  <c r="R19" i="4"/>
  <c r="Q19" i="4"/>
  <c r="K19" i="4"/>
  <c r="J19" i="4"/>
  <c r="I19" i="4"/>
  <c r="H19" i="4"/>
  <c r="AL18" i="4"/>
  <c r="AK18" i="4"/>
  <c r="AJ18" i="4"/>
  <c r="AI18" i="4"/>
  <c r="AC18" i="4"/>
  <c r="AB18" i="4"/>
  <c r="AA18" i="4"/>
  <c r="Z18" i="4"/>
  <c r="T18" i="4"/>
  <c r="S18" i="4"/>
  <c r="R18" i="4"/>
  <c r="Q18" i="4"/>
  <c r="K18" i="4"/>
  <c r="J18" i="4"/>
  <c r="I18" i="4"/>
  <c r="H18" i="4"/>
  <c r="AL17" i="4"/>
  <c r="AK17" i="4"/>
  <c r="AJ17" i="4"/>
  <c r="AI17" i="4"/>
  <c r="AC17" i="4"/>
  <c r="AB17" i="4"/>
  <c r="AA17" i="4"/>
  <c r="Z17" i="4"/>
  <c r="T17" i="4"/>
  <c r="S17" i="4"/>
  <c r="R17" i="4"/>
  <c r="Q17" i="4"/>
  <c r="K17" i="4"/>
  <c r="J17" i="4"/>
  <c r="I17" i="4"/>
  <c r="H17" i="4"/>
  <c r="AL16" i="4"/>
  <c r="AK16" i="4"/>
  <c r="AJ16" i="4"/>
  <c r="AI16" i="4"/>
  <c r="AC16" i="4"/>
  <c r="AB16" i="4"/>
  <c r="AA16" i="4"/>
  <c r="Z16" i="4"/>
  <c r="T16" i="4"/>
  <c r="S16" i="4"/>
  <c r="R16" i="4"/>
  <c r="Q16" i="4"/>
  <c r="K16" i="4"/>
  <c r="J16" i="4"/>
  <c r="I16" i="4"/>
  <c r="H16" i="4"/>
  <c r="AL15" i="4"/>
  <c r="AK15" i="4"/>
  <c r="AJ15" i="4"/>
  <c r="AI15" i="4"/>
  <c r="AC15" i="4"/>
  <c r="AB15" i="4"/>
  <c r="AA15" i="4"/>
  <c r="Z15" i="4"/>
  <c r="T15" i="4"/>
  <c r="S15" i="4"/>
  <c r="R15" i="4"/>
  <c r="Q15" i="4"/>
  <c r="K15" i="4"/>
  <c r="J15" i="4"/>
  <c r="I15" i="4"/>
  <c r="H15" i="4"/>
  <c r="AL14" i="4"/>
  <c r="AK14" i="4"/>
  <c r="AJ14" i="4"/>
  <c r="AI14" i="4"/>
  <c r="AC14" i="4"/>
  <c r="AB14" i="4"/>
  <c r="AA14" i="4"/>
  <c r="Z14" i="4"/>
  <c r="T14" i="4"/>
  <c r="S14" i="4"/>
  <c r="R14" i="4"/>
  <c r="Q14" i="4"/>
  <c r="K14" i="4"/>
  <c r="J14" i="4"/>
  <c r="I14" i="4"/>
  <c r="H14" i="4"/>
  <c r="AL13" i="4"/>
  <c r="AK13" i="4"/>
  <c r="AJ13" i="4"/>
  <c r="AI13" i="4"/>
  <c r="AC13" i="4"/>
  <c r="AB13" i="4"/>
  <c r="AA13" i="4"/>
  <c r="Z13" i="4"/>
  <c r="T13" i="4"/>
  <c r="S13" i="4"/>
  <c r="R13" i="4"/>
  <c r="Q13" i="4"/>
  <c r="K13" i="4"/>
  <c r="J13" i="4"/>
  <c r="I13" i="4"/>
  <c r="H13" i="4"/>
  <c r="AL12" i="4"/>
  <c r="AK12" i="4"/>
  <c r="AJ12" i="4"/>
  <c r="AI12" i="4"/>
  <c r="AC12" i="4"/>
  <c r="AB12" i="4"/>
  <c r="AA12" i="4"/>
  <c r="Z12" i="4"/>
  <c r="AL11" i="4"/>
  <c r="AK11" i="4"/>
  <c r="AJ11" i="4"/>
  <c r="AI11" i="4"/>
  <c r="AL10" i="4"/>
  <c r="AK10" i="4"/>
  <c r="AJ10" i="4"/>
  <c r="AI10" i="4"/>
  <c r="AC10" i="4"/>
  <c r="AB10" i="4"/>
  <c r="AA10" i="4"/>
  <c r="Z10" i="4"/>
  <c r="T10" i="4"/>
  <c r="S10" i="4"/>
  <c r="R10" i="4"/>
  <c r="Q10" i="4"/>
  <c r="K10" i="4"/>
  <c r="J10" i="4"/>
  <c r="I10" i="4"/>
  <c r="H10" i="4"/>
  <c r="AL9" i="4"/>
  <c r="AK9" i="4"/>
  <c r="AJ9" i="4"/>
  <c r="AI9" i="4"/>
  <c r="AC9" i="4"/>
  <c r="AB9" i="4"/>
  <c r="AA9" i="4"/>
  <c r="Z9" i="4"/>
  <c r="T9" i="4"/>
  <c r="S9" i="4"/>
  <c r="R9" i="4"/>
  <c r="Q9" i="4"/>
  <c r="K9" i="4"/>
  <c r="J9" i="4"/>
  <c r="I9" i="4"/>
  <c r="H9" i="4"/>
  <c r="AL8" i="4"/>
  <c r="AJ8" i="4"/>
  <c r="AI8" i="4"/>
  <c r="AC8" i="4"/>
  <c r="AA8" i="4"/>
  <c r="Z8" i="4"/>
  <c r="T8" i="4"/>
  <c r="R8" i="4"/>
  <c r="Q8" i="4"/>
  <c r="K8" i="4"/>
  <c r="I8" i="4"/>
  <c r="H8" i="4"/>
  <c r="AL7" i="4"/>
  <c r="AK7" i="4"/>
  <c r="AJ7" i="4"/>
  <c r="AI7" i="4"/>
  <c r="AC7" i="4"/>
  <c r="AB7" i="4"/>
  <c r="AA7" i="4"/>
  <c r="Z7" i="4"/>
  <c r="T7" i="4"/>
  <c r="S7" i="4"/>
  <c r="R7" i="4"/>
  <c r="Q7" i="4"/>
  <c r="K7" i="4"/>
  <c r="J7" i="4"/>
  <c r="I7" i="4"/>
  <c r="H7" i="4"/>
  <c r="AL6" i="4"/>
  <c r="AK6" i="4"/>
  <c r="AJ6" i="4"/>
  <c r="AI6" i="4"/>
  <c r="AC6" i="4"/>
  <c r="AB6" i="4"/>
  <c r="AA6" i="4"/>
  <c r="Z6" i="4"/>
  <c r="T6" i="4"/>
  <c r="S6" i="4"/>
  <c r="R6" i="4"/>
  <c r="Q6" i="4"/>
  <c r="K6" i="4"/>
  <c r="J6" i="4"/>
  <c r="I6" i="4"/>
  <c r="H6" i="4"/>
  <c r="BI5" i="4"/>
  <c r="CJ5" i="4" s="1"/>
  <c r="BH5" i="4"/>
  <c r="CI5" i="4" s="1"/>
  <c r="BG5" i="4"/>
  <c r="CH5" i="4" s="1"/>
  <c r="BF5" i="4"/>
  <c r="CG5" i="4" s="1"/>
  <c r="BE5" i="4"/>
  <c r="CF5" i="4" s="1"/>
  <c r="AZ5" i="4"/>
  <c r="CA5" i="4" s="1"/>
  <c r="AY5" i="4"/>
  <c r="BZ5" i="4" s="1"/>
  <c r="AX5" i="4"/>
  <c r="BY5" i="4" s="1"/>
  <c r="AW5" i="4"/>
  <c r="BX5" i="4" s="1"/>
  <c r="AV5" i="4"/>
  <c r="BW5" i="4" s="1"/>
  <c r="AQ5" i="4"/>
  <c r="BR5" i="4" s="1"/>
  <c r="AP5" i="4"/>
  <c r="BQ5" i="4" s="1"/>
  <c r="AO5" i="4"/>
  <c r="BP5" i="4" s="1"/>
  <c r="AN5" i="4"/>
  <c r="BO5" i="4" s="1"/>
  <c r="AM5" i="4"/>
  <c r="BN5" i="4" s="1"/>
  <c r="AL5" i="4"/>
  <c r="BM5" i="4" s="1"/>
  <c r="CN5" i="4" s="1"/>
  <c r="AK5" i="4"/>
  <c r="BL5" i="4" s="1"/>
  <c r="CM5" i="4" s="1"/>
  <c r="AJ5" i="4"/>
  <c r="BK5" i="4" s="1"/>
  <c r="CL5" i="4" s="1"/>
  <c r="AI5" i="4"/>
  <c r="BJ5" i="4" s="1"/>
  <c r="CK5" i="4" s="1"/>
  <c r="AC5" i="4"/>
  <c r="BD5" i="4" s="1"/>
  <c r="CE5" i="4" s="1"/>
  <c r="AB5" i="4"/>
  <c r="BC5" i="4" s="1"/>
  <c r="CD5" i="4" s="1"/>
  <c r="AA5" i="4"/>
  <c r="BB5" i="4" s="1"/>
  <c r="CC5" i="4" s="1"/>
  <c r="Z5" i="4"/>
  <c r="BA5" i="4" s="1"/>
  <c r="CB5" i="4" s="1"/>
  <c r="T5" i="4"/>
  <c r="AU5" i="4" s="1"/>
  <c r="BV5" i="4" s="1"/>
  <c r="S5" i="4"/>
  <c r="AT5" i="4" s="1"/>
  <c r="BU5" i="4" s="1"/>
  <c r="R5" i="4"/>
  <c r="AS5" i="4" s="1"/>
  <c r="BT5" i="4" s="1"/>
  <c r="Q5" i="4"/>
  <c r="AR5" i="4" s="1"/>
  <c r="BS5" i="4" s="1"/>
  <c r="BO5" i="3"/>
  <c r="BR5" i="3"/>
  <c r="CH5" i="3"/>
  <c r="BN5" i="3"/>
  <c r="BJ5" i="3"/>
  <c r="CK5" i="3" s="1"/>
  <c r="BI5" i="3"/>
  <c r="CJ5" i="3" s="1"/>
  <c r="BH5" i="3"/>
  <c r="CI5" i="3" s="1"/>
  <c r="BG5" i="3"/>
  <c r="BF5" i="3"/>
  <c r="CG5" i="3" s="1"/>
  <c r="BE5" i="3"/>
  <c r="CF5" i="3" s="1"/>
  <c r="BB5" i="3"/>
  <c r="CC5" i="3" s="1"/>
  <c r="AZ5" i="3"/>
  <c r="CA5" i="3" s="1"/>
  <c r="AY5" i="3"/>
  <c r="BZ5" i="3" s="1"/>
  <c r="AX5" i="3"/>
  <c r="BY5" i="3" s="1"/>
  <c r="AW5" i="3"/>
  <c r="BX5" i="3" s="1"/>
  <c r="AV5" i="3"/>
  <c r="BW5" i="3" s="1"/>
  <c r="AU5" i="3"/>
  <c r="BV5" i="3" s="1"/>
  <c r="AR5" i="3"/>
  <c r="BS5" i="3" s="1"/>
  <c r="AQ5" i="3"/>
  <c r="AP5" i="3"/>
  <c r="BQ5" i="3" s="1"/>
  <c r="AO5" i="3"/>
  <c r="BP5" i="3" s="1"/>
  <c r="AN5" i="3"/>
  <c r="AM5" i="3"/>
  <c r="AL5" i="3"/>
  <c r="BM5" i="3" s="1"/>
  <c r="CN5" i="3" s="1"/>
  <c r="AK5" i="3"/>
  <c r="BL5" i="3" s="1"/>
  <c r="CM5" i="3" s="1"/>
  <c r="AJ5" i="3"/>
  <c r="BK5" i="3" s="1"/>
  <c r="CL5" i="3" s="1"/>
  <c r="AI5" i="3"/>
  <c r="AC5" i="3"/>
  <c r="BD5" i="3" s="1"/>
  <c r="CE5" i="3" s="1"/>
  <c r="AB5" i="3"/>
  <c r="BC5" i="3" s="1"/>
  <c r="CD5" i="3" s="1"/>
  <c r="AA5" i="3"/>
  <c r="Z5" i="3"/>
  <c r="BA5" i="3" s="1"/>
  <c r="CB5" i="3" s="1"/>
  <c r="T5" i="3"/>
  <c r="S5" i="3"/>
  <c r="AT5" i="3" s="1"/>
  <c r="BU5" i="3" s="1"/>
  <c r="R5" i="3"/>
  <c r="AS5" i="3" s="1"/>
  <c r="BT5" i="3" s="1"/>
  <c r="Q5" i="3"/>
  <c r="CN37" i="3"/>
  <c r="CM37" i="3"/>
  <c r="CL37" i="3"/>
  <c r="CK37" i="3"/>
  <c r="CE37" i="3"/>
  <c r="CD37" i="3"/>
  <c r="CC37" i="3"/>
  <c r="CB37" i="3"/>
  <c r="BV37" i="3"/>
  <c r="BU37" i="3"/>
  <c r="BT37" i="3"/>
  <c r="BS37" i="3"/>
  <c r="BM37" i="3"/>
  <c r="BL37" i="3"/>
  <c r="BK37" i="3"/>
  <c r="BJ37" i="3"/>
  <c r="BD37" i="3"/>
  <c r="BC37" i="3"/>
  <c r="BB37" i="3"/>
  <c r="BA37" i="3"/>
  <c r="AU37" i="3"/>
  <c r="AT37" i="3"/>
  <c r="AS37" i="3"/>
  <c r="AR37" i="3"/>
  <c r="AL37" i="3"/>
  <c r="AK37" i="3"/>
  <c r="AJ37" i="3"/>
  <c r="AI37" i="3"/>
  <c r="AC37" i="3"/>
  <c r="AB37" i="3"/>
  <c r="AA37" i="3"/>
  <c r="Z37" i="3"/>
  <c r="T37" i="3"/>
  <c r="S37" i="3"/>
  <c r="R37" i="3"/>
  <c r="Q37" i="3"/>
  <c r="K37" i="3"/>
  <c r="J37" i="3"/>
  <c r="I37" i="3"/>
  <c r="H37" i="3"/>
  <c r="CN36" i="3"/>
  <c r="CM36" i="3"/>
  <c r="CL36" i="3"/>
  <c r="CK36" i="3"/>
  <c r="CE36" i="3"/>
  <c r="CD36" i="3"/>
  <c r="CC36" i="3"/>
  <c r="CB36" i="3"/>
  <c r="BV36" i="3"/>
  <c r="BU36" i="3"/>
  <c r="BT36" i="3"/>
  <c r="BS36" i="3"/>
  <c r="BM36" i="3"/>
  <c r="BL36" i="3"/>
  <c r="BK36" i="3"/>
  <c r="BJ36" i="3"/>
  <c r="BD36" i="3"/>
  <c r="BC36" i="3"/>
  <c r="BB36" i="3"/>
  <c r="BA36" i="3"/>
  <c r="AU36" i="3"/>
  <c r="AT36" i="3"/>
  <c r="AS36" i="3"/>
  <c r="AR36" i="3"/>
  <c r="AL36" i="3"/>
  <c r="AK36" i="3"/>
  <c r="AJ36" i="3"/>
  <c r="AI36" i="3"/>
  <c r="AC36" i="3"/>
  <c r="AB36" i="3"/>
  <c r="AA36" i="3"/>
  <c r="Z36" i="3"/>
  <c r="T36" i="3"/>
  <c r="S36" i="3"/>
  <c r="R36" i="3"/>
  <c r="Q36" i="3"/>
  <c r="K36" i="3"/>
  <c r="J36" i="3"/>
  <c r="I36" i="3"/>
  <c r="H36" i="3"/>
  <c r="CN35" i="3"/>
  <c r="CM35" i="3"/>
  <c r="CL35" i="3"/>
  <c r="CK35" i="3"/>
  <c r="CE35" i="3"/>
  <c r="CD35" i="3"/>
  <c r="CC35" i="3"/>
  <c r="CB35" i="3"/>
  <c r="BV35" i="3"/>
  <c r="BU35" i="3"/>
  <c r="BT35" i="3"/>
  <c r="BS35" i="3"/>
  <c r="BM35" i="3"/>
  <c r="BL35" i="3"/>
  <c r="BK35" i="3"/>
  <c r="BJ35" i="3"/>
  <c r="BD35" i="3"/>
  <c r="BC35" i="3"/>
  <c r="BB35" i="3"/>
  <c r="BA35" i="3"/>
  <c r="AU35" i="3"/>
  <c r="AT35" i="3"/>
  <c r="AS35" i="3"/>
  <c r="AR35" i="3"/>
  <c r="AL35" i="3"/>
  <c r="AK35" i="3"/>
  <c r="AJ35" i="3"/>
  <c r="AI35" i="3"/>
  <c r="AC35" i="3"/>
  <c r="AB35" i="3"/>
  <c r="AA35" i="3"/>
  <c r="Z35" i="3"/>
  <c r="T35" i="3"/>
  <c r="S35" i="3"/>
  <c r="R35" i="3"/>
  <c r="Q35" i="3"/>
  <c r="K35" i="3"/>
  <c r="J35" i="3"/>
  <c r="I35" i="3"/>
  <c r="H35" i="3"/>
  <c r="CN34" i="3"/>
  <c r="CM34" i="3"/>
  <c r="CL34" i="3"/>
  <c r="CK34" i="3"/>
  <c r="CE34" i="3"/>
  <c r="CD34" i="3"/>
  <c r="CC34" i="3"/>
  <c r="CB34" i="3"/>
  <c r="BV34" i="3"/>
  <c r="BU34" i="3"/>
  <c r="BT34" i="3"/>
  <c r="BS34" i="3"/>
  <c r="BM34" i="3"/>
  <c r="BL34" i="3"/>
  <c r="BK34" i="3"/>
  <c r="BJ34" i="3"/>
  <c r="BD34" i="3"/>
  <c r="BC34" i="3"/>
  <c r="BB34" i="3"/>
  <c r="BA34" i="3"/>
  <c r="AU34" i="3"/>
  <c r="AT34" i="3"/>
  <c r="AS34" i="3"/>
  <c r="AR34" i="3"/>
  <c r="AL34" i="3"/>
  <c r="AK34" i="3"/>
  <c r="AJ34" i="3"/>
  <c r="AI34" i="3"/>
  <c r="AC34" i="3"/>
  <c r="AB34" i="3"/>
  <c r="AA34" i="3"/>
  <c r="Z34" i="3"/>
  <c r="T34" i="3"/>
  <c r="S34" i="3"/>
  <c r="R34" i="3"/>
  <c r="Q34" i="3"/>
  <c r="K34" i="3"/>
  <c r="J34" i="3"/>
  <c r="I34" i="3"/>
  <c r="H34" i="3"/>
  <c r="CN33" i="3"/>
  <c r="CM33" i="3"/>
  <c r="CL33" i="3"/>
  <c r="CK33" i="3"/>
  <c r="CE33" i="3"/>
  <c r="CD33" i="3"/>
  <c r="CC33" i="3"/>
  <c r="CB33" i="3"/>
  <c r="BV33" i="3"/>
  <c r="BU33" i="3"/>
  <c r="BT33" i="3"/>
  <c r="BS33" i="3"/>
  <c r="BM33" i="3"/>
  <c r="BL33" i="3"/>
  <c r="BK33" i="3"/>
  <c r="BJ33" i="3"/>
  <c r="BD33" i="3"/>
  <c r="BC33" i="3"/>
  <c r="BB33" i="3"/>
  <c r="BA33" i="3"/>
  <c r="AU33" i="3"/>
  <c r="AT33" i="3"/>
  <c r="AS33" i="3"/>
  <c r="AR33" i="3"/>
  <c r="AL33" i="3"/>
  <c r="AK33" i="3"/>
  <c r="AJ33" i="3"/>
  <c r="AI33" i="3"/>
  <c r="AC33" i="3"/>
  <c r="AB33" i="3"/>
  <c r="AA33" i="3"/>
  <c r="Z33" i="3"/>
  <c r="T33" i="3"/>
  <c r="S33" i="3"/>
  <c r="R33" i="3"/>
  <c r="Q33" i="3"/>
  <c r="K33" i="3"/>
  <c r="J33" i="3"/>
  <c r="I33" i="3"/>
  <c r="H33" i="3"/>
  <c r="CN32" i="3"/>
  <c r="CM32" i="3"/>
  <c r="CL32" i="3"/>
  <c r="CK32" i="3"/>
  <c r="CE32" i="3"/>
  <c r="CD32" i="3"/>
  <c r="CC32" i="3"/>
  <c r="CB32" i="3"/>
  <c r="BV32" i="3"/>
  <c r="BU32" i="3"/>
  <c r="BT32" i="3"/>
  <c r="BS32" i="3"/>
  <c r="BM32" i="3"/>
  <c r="BL32" i="3"/>
  <c r="BK32" i="3"/>
  <c r="BJ32" i="3"/>
  <c r="BD32" i="3"/>
  <c r="BC32" i="3"/>
  <c r="BB32" i="3"/>
  <c r="BA32" i="3"/>
  <c r="AU32" i="3"/>
  <c r="AT32" i="3"/>
  <c r="AS32" i="3"/>
  <c r="AR32" i="3"/>
  <c r="AL32" i="3"/>
  <c r="AK32" i="3"/>
  <c r="AJ32" i="3"/>
  <c r="AI32" i="3"/>
  <c r="AC32" i="3"/>
  <c r="AB32" i="3"/>
  <c r="AA32" i="3"/>
  <c r="Z32" i="3"/>
  <c r="T32" i="3"/>
  <c r="S32" i="3"/>
  <c r="R32" i="3"/>
  <c r="Q32" i="3"/>
  <c r="K32" i="3"/>
  <c r="J32" i="3"/>
  <c r="I32" i="3"/>
  <c r="H32" i="3"/>
  <c r="CN31" i="3"/>
  <c r="CM31" i="3"/>
  <c r="CL31" i="3"/>
  <c r="CK31" i="3"/>
  <c r="CE31" i="3"/>
  <c r="CD31" i="3"/>
  <c r="CC31" i="3"/>
  <c r="CB31" i="3"/>
  <c r="BV31" i="3"/>
  <c r="BU31" i="3"/>
  <c r="BT31" i="3"/>
  <c r="BS31" i="3"/>
  <c r="BM31" i="3"/>
  <c r="BL31" i="3"/>
  <c r="BK31" i="3"/>
  <c r="BJ31" i="3"/>
  <c r="BD31" i="3"/>
  <c r="BC31" i="3"/>
  <c r="BB31" i="3"/>
  <c r="BA31" i="3"/>
  <c r="AU31" i="3"/>
  <c r="AT31" i="3"/>
  <c r="AS31" i="3"/>
  <c r="AR31" i="3"/>
  <c r="AL31" i="3"/>
  <c r="AK31" i="3"/>
  <c r="AJ31" i="3"/>
  <c r="AI31" i="3"/>
  <c r="AC31" i="3"/>
  <c r="AB31" i="3"/>
  <c r="AA31" i="3"/>
  <c r="Z31" i="3"/>
  <c r="T31" i="3"/>
  <c r="S31" i="3"/>
  <c r="R31" i="3"/>
  <c r="Q31" i="3"/>
  <c r="K31" i="3"/>
  <c r="J31" i="3"/>
  <c r="I31" i="3"/>
  <c r="H31" i="3"/>
  <c r="CN30" i="3"/>
  <c r="CM30" i="3"/>
  <c r="CL30" i="3"/>
  <c r="CK30" i="3"/>
  <c r="CE30" i="3"/>
  <c r="CD30" i="3"/>
  <c r="CC30" i="3"/>
  <c r="CB30" i="3"/>
  <c r="BV30" i="3"/>
  <c r="BU30" i="3"/>
  <c r="BT30" i="3"/>
  <c r="BS30" i="3"/>
  <c r="BM30" i="3"/>
  <c r="BL30" i="3"/>
  <c r="BK30" i="3"/>
  <c r="BJ30" i="3"/>
  <c r="BD30" i="3"/>
  <c r="BC30" i="3"/>
  <c r="BB30" i="3"/>
  <c r="BA30" i="3"/>
  <c r="AU30" i="3"/>
  <c r="AT30" i="3"/>
  <c r="AS30" i="3"/>
  <c r="AR30" i="3"/>
  <c r="AL30" i="3"/>
  <c r="AK30" i="3"/>
  <c r="AJ30" i="3"/>
  <c r="AI30" i="3"/>
  <c r="AC30" i="3"/>
  <c r="AB30" i="3"/>
  <c r="AA30" i="3"/>
  <c r="Z30" i="3"/>
  <c r="T30" i="3"/>
  <c r="S30" i="3"/>
  <c r="R30" i="3"/>
  <c r="Q30" i="3"/>
  <c r="K30" i="3"/>
  <c r="J30" i="3"/>
  <c r="I30" i="3"/>
  <c r="H30" i="3"/>
  <c r="CN29" i="3"/>
  <c r="CM29" i="3"/>
  <c r="CL29" i="3"/>
  <c r="CK29" i="3"/>
  <c r="CE29" i="3"/>
  <c r="CD29" i="3"/>
  <c r="CC29" i="3"/>
  <c r="CB29" i="3"/>
  <c r="BV29" i="3"/>
  <c r="BU29" i="3"/>
  <c r="BT29" i="3"/>
  <c r="BS29" i="3"/>
  <c r="BM29" i="3"/>
  <c r="BL29" i="3"/>
  <c r="BK29" i="3"/>
  <c r="BJ29" i="3"/>
  <c r="BD29" i="3"/>
  <c r="BC29" i="3"/>
  <c r="BB29" i="3"/>
  <c r="BA29" i="3"/>
  <c r="AU29" i="3"/>
  <c r="AT29" i="3"/>
  <c r="AS29" i="3"/>
  <c r="AR29" i="3"/>
  <c r="AL29" i="3"/>
  <c r="AK29" i="3"/>
  <c r="AJ29" i="3"/>
  <c r="AI29" i="3"/>
  <c r="AC29" i="3"/>
  <c r="AB29" i="3"/>
  <c r="AA29" i="3"/>
  <c r="Z29" i="3"/>
  <c r="T29" i="3"/>
  <c r="S29" i="3"/>
  <c r="R29" i="3"/>
  <c r="Q29" i="3"/>
  <c r="K29" i="3"/>
  <c r="J29" i="3"/>
  <c r="I29" i="3"/>
  <c r="H29" i="3"/>
  <c r="CN28" i="3"/>
  <c r="CM28" i="3"/>
  <c r="CL28" i="3"/>
  <c r="CK28" i="3"/>
  <c r="CE28" i="3"/>
  <c r="CD28" i="3"/>
  <c r="CC28" i="3"/>
  <c r="CB28" i="3"/>
  <c r="BM28" i="3"/>
  <c r="BL28" i="3"/>
  <c r="BK28" i="3"/>
  <c r="BJ28" i="3"/>
  <c r="BD28" i="3"/>
  <c r="BC28" i="3"/>
  <c r="BB28" i="3"/>
  <c r="BA28" i="3"/>
  <c r="AL28" i="3"/>
  <c r="AK28" i="3"/>
  <c r="AJ28" i="3"/>
  <c r="AI28" i="3"/>
  <c r="AC28" i="3"/>
  <c r="AB28" i="3"/>
  <c r="AA28" i="3"/>
  <c r="Z28" i="3"/>
  <c r="CN27" i="3"/>
  <c r="CM27" i="3"/>
  <c r="CL27" i="3"/>
  <c r="CK27" i="3"/>
  <c r="BM27" i="3"/>
  <c r="BL27" i="3"/>
  <c r="BK27" i="3"/>
  <c r="BJ27" i="3"/>
  <c r="AL27" i="3"/>
  <c r="AK27" i="3"/>
  <c r="AJ27" i="3"/>
  <c r="AI27" i="3"/>
  <c r="CN26" i="3"/>
  <c r="CM26" i="3"/>
  <c r="CL26" i="3"/>
  <c r="CK26" i="3"/>
  <c r="CE26" i="3"/>
  <c r="CD26" i="3"/>
  <c r="CC26" i="3"/>
  <c r="CB26" i="3"/>
  <c r="BV26" i="3"/>
  <c r="BU26" i="3"/>
  <c r="BT26" i="3"/>
  <c r="BS26" i="3"/>
  <c r="BM26" i="3"/>
  <c r="BL26" i="3"/>
  <c r="BK26" i="3"/>
  <c r="BJ26" i="3"/>
  <c r="BD26" i="3"/>
  <c r="BC26" i="3"/>
  <c r="BB26" i="3"/>
  <c r="BA26" i="3"/>
  <c r="AU26" i="3"/>
  <c r="AT26" i="3"/>
  <c r="AS26" i="3"/>
  <c r="AR26" i="3"/>
  <c r="AL26" i="3"/>
  <c r="AK26" i="3"/>
  <c r="AJ26" i="3"/>
  <c r="AI26" i="3"/>
  <c r="AC26" i="3"/>
  <c r="AB26" i="3"/>
  <c r="AA26" i="3"/>
  <c r="Z26" i="3"/>
  <c r="T26" i="3"/>
  <c r="S26" i="3"/>
  <c r="R26" i="3"/>
  <c r="Q26" i="3"/>
  <c r="K26" i="3"/>
  <c r="J26" i="3"/>
  <c r="I26" i="3"/>
  <c r="H26" i="3"/>
  <c r="CN25" i="3"/>
  <c r="CM25" i="3"/>
  <c r="CL25" i="3"/>
  <c r="CK25" i="3"/>
  <c r="CE25" i="3"/>
  <c r="CD25" i="3"/>
  <c r="CC25" i="3"/>
  <c r="CB25" i="3"/>
  <c r="BV25" i="3"/>
  <c r="BU25" i="3"/>
  <c r="BT25" i="3"/>
  <c r="BS25" i="3"/>
  <c r="BM25" i="3"/>
  <c r="BL25" i="3"/>
  <c r="BK25" i="3"/>
  <c r="BJ25" i="3"/>
  <c r="BD25" i="3"/>
  <c r="BC25" i="3"/>
  <c r="BB25" i="3"/>
  <c r="BA25" i="3"/>
  <c r="AU25" i="3"/>
  <c r="AT25" i="3"/>
  <c r="AS25" i="3"/>
  <c r="AR25" i="3"/>
  <c r="AL25" i="3"/>
  <c r="AK25" i="3"/>
  <c r="AJ25" i="3"/>
  <c r="AI25" i="3"/>
  <c r="AC25" i="3"/>
  <c r="AB25" i="3"/>
  <c r="AA25" i="3"/>
  <c r="Z25" i="3"/>
  <c r="T25" i="3"/>
  <c r="S25" i="3"/>
  <c r="R25" i="3"/>
  <c r="Q25" i="3"/>
  <c r="K25" i="3"/>
  <c r="J25" i="3"/>
  <c r="I25" i="3"/>
  <c r="H25" i="3"/>
  <c r="CN24" i="3"/>
  <c r="CL24" i="3"/>
  <c r="CK24" i="3"/>
  <c r="CE24" i="3"/>
  <c r="CC24" i="3"/>
  <c r="CB24" i="3"/>
  <c r="BV24" i="3"/>
  <c r="BT24" i="3"/>
  <c r="BS24" i="3"/>
  <c r="BM24" i="3"/>
  <c r="BK24" i="3"/>
  <c r="BJ24" i="3"/>
  <c r="BD24" i="3"/>
  <c r="BB24" i="3"/>
  <c r="BA24" i="3"/>
  <c r="AU24" i="3"/>
  <c r="AS24" i="3"/>
  <c r="AR24" i="3"/>
  <c r="AL24" i="3"/>
  <c r="AJ24" i="3"/>
  <c r="AI24" i="3"/>
  <c r="AC24" i="3"/>
  <c r="AA24" i="3"/>
  <c r="Z24" i="3"/>
  <c r="T24" i="3"/>
  <c r="R24" i="3"/>
  <c r="Q24" i="3"/>
  <c r="K24" i="3"/>
  <c r="I24" i="3"/>
  <c r="H24" i="3"/>
  <c r="CN23" i="3"/>
  <c r="CM23" i="3"/>
  <c r="CL23" i="3"/>
  <c r="CK23" i="3"/>
  <c r="CE23" i="3"/>
  <c r="CD23" i="3"/>
  <c r="CC23" i="3"/>
  <c r="CB23" i="3"/>
  <c r="BV23" i="3"/>
  <c r="BU23" i="3"/>
  <c r="BT23" i="3"/>
  <c r="BS23" i="3"/>
  <c r="BM23" i="3"/>
  <c r="BL23" i="3"/>
  <c r="BK23" i="3"/>
  <c r="BJ23" i="3"/>
  <c r="BD23" i="3"/>
  <c r="BC23" i="3"/>
  <c r="BB23" i="3"/>
  <c r="BA23" i="3"/>
  <c r="AU23" i="3"/>
  <c r="AT23" i="3"/>
  <c r="AS23" i="3"/>
  <c r="AR23" i="3"/>
  <c r="AL23" i="3"/>
  <c r="AK23" i="3"/>
  <c r="AJ23" i="3"/>
  <c r="AI23" i="3"/>
  <c r="AC23" i="3"/>
  <c r="AB23" i="3"/>
  <c r="AA23" i="3"/>
  <c r="Z23" i="3"/>
  <c r="T23" i="3"/>
  <c r="S23" i="3"/>
  <c r="R23" i="3"/>
  <c r="Q23" i="3"/>
  <c r="K23" i="3"/>
  <c r="J23" i="3"/>
  <c r="I23" i="3"/>
  <c r="H23" i="3"/>
  <c r="CN22" i="3"/>
  <c r="CM22" i="3"/>
  <c r="CL22" i="3"/>
  <c r="CK22" i="3"/>
  <c r="CE22" i="3"/>
  <c r="CD22" i="3"/>
  <c r="CC22" i="3"/>
  <c r="CB22" i="3"/>
  <c r="BV22" i="3"/>
  <c r="BU22" i="3"/>
  <c r="BT22" i="3"/>
  <c r="BS22" i="3"/>
  <c r="BM22" i="3"/>
  <c r="BL22" i="3"/>
  <c r="BK22" i="3"/>
  <c r="BJ22" i="3"/>
  <c r="BD22" i="3"/>
  <c r="BC22" i="3"/>
  <c r="BB22" i="3"/>
  <c r="BA22" i="3"/>
  <c r="AU22" i="3"/>
  <c r="AT22" i="3"/>
  <c r="AS22" i="3"/>
  <c r="AR22" i="3"/>
  <c r="AL22" i="3"/>
  <c r="AK22" i="3"/>
  <c r="AJ22" i="3"/>
  <c r="AI22" i="3"/>
  <c r="AC22" i="3"/>
  <c r="AB22" i="3"/>
  <c r="AA22" i="3"/>
  <c r="Z22" i="3"/>
  <c r="T22" i="3"/>
  <c r="S22" i="3"/>
  <c r="R22" i="3"/>
  <c r="Q22" i="3"/>
  <c r="K22" i="3"/>
  <c r="J22" i="3"/>
  <c r="I22" i="3"/>
  <c r="H22" i="3"/>
  <c r="AL21" i="3"/>
  <c r="AK21" i="3"/>
  <c r="AJ21" i="3"/>
  <c r="AI21" i="3"/>
  <c r="AC21" i="3"/>
  <c r="AB21" i="3"/>
  <c r="AA21" i="3"/>
  <c r="Z21" i="3"/>
  <c r="T21" i="3"/>
  <c r="S21" i="3"/>
  <c r="R21" i="3"/>
  <c r="Q21" i="3"/>
  <c r="K21" i="3"/>
  <c r="J21" i="3"/>
  <c r="I21" i="3"/>
  <c r="H21" i="3"/>
  <c r="AL20" i="3"/>
  <c r="AK20" i="3"/>
  <c r="AJ20" i="3"/>
  <c r="AI20" i="3"/>
  <c r="AC20" i="3"/>
  <c r="AB20" i="3"/>
  <c r="AA20" i="3"/>
  <c r="Z20" i="3"/>
  <c r="T20" i="3"/>
  <c r="S20" i="3"/>
  <c r="R20" i="3"/>
  <c r="Q20" i="3"/>
  <c r="K20" i="3"/>
  <c r="J20" i="3"/>
  <c r="I20" i="3"/>
  <c r="H20" i="3"/>
  <c r="AL19" i="3"/>
  <c r="AK19" i="3"/>
  <c r="AJ19" i="3"/>
  <c r="AI19" i="3"/>
  <c r="AC19" i="3"/>
  <c r="AB19" i="3"/>
  <c r="AA19" i="3"/>
  <c r="Z19" i="3"/>
  <c r="T19" i="3"/>
  <c r="S19" i="3"/>
  <c r="R19" i="3"/>
  <c r="Q19" i="3"/>
  <c r="K19" i="3"/>
  <c r="J19" i="3"/>
  <c r="I19" i="3"/>
  <c r="H19" i="3"/>
  <c r="AL18" i="3"/>
  <c r="AK18" i="3"/>
  <c r="AJ18" i="3"/>
  <c r="AI18" i="3"/>
  <c r="AC18" i="3"/>
  <c r="AB18" i="3"/>
  <c r="AA18" i="3"/>
  <c r="Z18" i="3"/>
  <c r="T18" i="3"/>
  <c r="S18" i="3"/>
  <c r="R18" i="3"/>
  <c r="Q18" i="3"/>
  <c r="K18" i="3"/>
  <c r="J18" i="3"/>
  <c r="I18" i="3"/>
  <c r="H18" i="3"/>
  <c r="AL17" i="3"/>
  <c r="AK17" i="3"/>
  <c r="AJ17" i="3"/>
  <c r="AI17" i="3"/>
  <c r="AC17" i="3"/>
  <c r="AB17" i="3"/>
  <c r="AA17" i="3"/>
  <c r="Z17" i="3"/>
  <c r="T17" i="3"/>
  <c r="S17" i="3"/>
  <c r="R17" i="3"/>
  <c r="Q17" i="3"/>
  <c r="K17" i="3"/>
  <c r="J17" i="3"/>
  <c r="I17" i="3"/>
  <c r="H17" i="3"/>
  <c r="AL16" i="3"/>
  <c r="AK16" i="3"/>
  <c r="AJ16" i="3"/>
  <c r="AI16" i="3"/>
  <c r="AC16" i="3"/>
  <c r="AB16" i="3"/>
  <c r="AA16" i="3"/>
  <c r="Z16" i="3"/>
  <c r="T16" i="3"/>
  <c r="S16" i="3"/>
  <c r="R16" i="3"/>
  <c r="Q16" i="3"/>
  <c r="K16" i="3"/>
  <c r="J16" i="3"/>
  <c r="I16" i="3"/>
  <c r="H16" i="3"/>
  <c r="AL15" i="3"/>
  <c r="AK15" i="3"/>
  <c r="AJ15" i="3"/>
  <c r="AI15" i="3"/>
  <c r="AC15" i="3"/>
  <c r="AB15" i="3"/>
  <c r="AA15" i="3"/>
  <c r="Z15" i="3"/>
  <c r="T15" i="3"/>
  <c r="S15" i="3"/>
  <c r="R15" i="3"/>
  <c r="Q15" i="3"/>
  <c r="K15" i="3"/>
  <c r="J15" i="3"/>
  <c r="I15" i="3"/>
  <c r="H15" i="3"/>
  <c r="AL14" i="3"/>
  <c r="AK14" i="3"/>
  <c r="AJ14" i="3"/>
  <c r="AI14" i="3"/>
  <c r="AC14" i="3"/>
  <c r="AB14" i="3"/>
  <c r="AA14" i="3"/>
  <c r="Z14" i="3"/>
  <c r="T14" i="3"/>
  <c r="S14" i="3"/>
  <c r="R14" i="3"/>
  <c r="Q14" i="3"/>
  <c r="K14" i="3"/>
  <c r="J14" i="3"/>
  <c r="I14" i="3"/>
  <c r="H14" i="3"/>
  <c r="AL13" i="3"/>
  <c r="AK13" i="3"/>
  <c r="AJ13" i="3"/>
  <c r="AI13" i="3"/>
  <c r="AC13" i="3"/>
  <c r="AB13" i="3"/>
  <c r="AA13" i="3"/>
  <c r="Z13" i="3"/>
  <c r="T13" i="3"/>
  <c r="S13" i="3"/>
  <c r="R13" i="3"/>
  <c r="Q13" i="3"/>
  <c r="K13" i="3"/>
  <c r="J13" i="3"/>
  <c r="I13" i="3"/>
  <c r="H13" i="3"/>
  <c r="AL12" i="3"/>
  <c r="AK12" i="3"/>
  <c r="AJ12" i="3"/>
  <c r="AI12" i="3"/>
  <c r="AC12" i="3"/>
  <c r="AB12" i="3"/>
  <c r="AA12" i="3"/>
  <c r="Z12" i="3"/>
  <c r="AL11" i="3"/>
  <c r="AK11" i="3"/>
  <c r="AJ11" i="3"/>
  <c r="AI11" i="3"/>
  <c r="AL10" i="3"/>
  <c r="AK10" i="3"/>
  <c r="AJ10" i="3"/>
  <c r="AI10" i="3"/>
  <c r="AC10" i="3"/>
  <c r="AB10" i="3"/>
  <c r="AA10" i="3"/>
  <c r="Z10" i="3"/>
  <c r="T10" i="3"/>
  <c r="S10" i="3"/>
  <c r="R10" i="3"/>
  <c r="Q10" i="3"/>
  <c r="K10" i="3"/>
  <c r="J10" i="3"/>
  <c r="I10" i="3"/>
  <c r="H10" i="3"/>
  <c r="AL9" i="3"/>
  <c r="AK9" i="3"/>
  <c r="AJ9" i="3"/>
  <c r="AI9" i="3"/>
  <c r="AC9" i="3"/>
  <c r="AB9" i="3"/>
  <c r="AA9" i="3"/>
  <c r="Z9" i="3"/>
  <c r="T9" i="3"/>
  <c r="S9" i="3"/>
  <c r="R9" i="3"/>
  <c r="Q9" i="3"/>
  <c r="K9" i="3"/>
  <c r="J9" i="3"/>
  <c r="I9" i="3"/>
  <c r="H9" i="3"/>
  <c r="AL8" i="3"/>
  <c r="AJ8" i="3"/>
  <c r="AI8" i="3"/>
  <c r="AC8" i="3"/>
  <c r="AA8" i="3"/>
  <c r="Z8" i="3"/>
  <c r="T8" i="3"/>
  <c r="R8" i="3"/>
  <c r="Q8" i="3"/>
  <c r="K8" i="3"/>
  <c r="I8" i="3"/>
  <c r="H8" i="3"/>
  <c r="AL7" i="3"/>
  <c r="AK7" i="3"/>
  <c r="AJ7" i="3"/>
  <c r="AI7" i="3"/>
  <c r="AC7" i="3"/>
  <c r="AB7" i="3"/>
  <c r="AA7" i="3"/>
  <c r="Z7" i="3"/>
  <c r="T7" i="3"/>
  <c r="S7" i="3"/>
  <c r="R7" i="3"/>
  <c r="Q7" i="3"/>
  <c r="K7" i="3"/>
  <c r="J7" i="3"/>
  <c r="I7" i="3"/>
  <c r="H7" i="3"/>
  <c r="K6" i="3"/>
  <c r="J6" i="3"/>
  <c r="I6" i="3"/>
  <c r="H6" i="3"/>
  <c r="F10" i="2" l="1"/>
  <c r="F9" i="2"/>
  <c r="F8" i="2"/>
  <c r="F7" i="2"/>
  <c r="F6" i="2"/>
  <c r="F5" i="2"/>
  <c r="F4" i="2"/>
  <c r="C12" i="2" l="1"/>
  <c r="C14" i="2" s="1"/>
  <c r="J12" i="2"/>
  <c r="C15" i="2" s="1"/>
  <c r="BG11" i="12" l="1"/>
  <c r="CH11" i="12" s="1"/>
  <c r="BI11" i="12"/>
  <c r="CJ11" i="12" s="1"/>
  <c r="BE11" i="11"/>
  <c r="CF11" i="11" s="1"/>
  <c r="BF11" i="11"/>
  <c r="CG11" i="11" s="1"/>
  <c r="BH11" i="12"/>
  <c r="CI11" i="12" s="1"/>
  <c r="BI11" i="10"/>
  <c r="CJ11" i="10" s="1"/>
  <c r="BI11" i="9"/>
  <c r="CJ11" i="9" s="1"/>
  <c r="BG11" i="8"/>
  <c r="CH11" i="8" s="1"/>
  <c r="BE11" i="10"/>
  <c r="CF11" i="10" s="1"/>
  <c r="BF11" i="12"/>
  <c r="CG11" i="12" s="1"/>
  <c r="BG11" i="10"/>
  <c r="CH11" i="10" s="1"/>
  <c r="BI11" i="11"/>
  <c r="CJ11" i="11" s="1"/>
  <c r="BG11" i="9"/>
  <c r="CH11" i="9" s="1"/>
  <c r="BJ11" i="11"/>
  <c r="CK11" i="11" s="1"/>
  <c r="BI11" i="8"/>
  <c r="CJ11" i="8" s="1"/>
  <c r="BF11" i="10"/>
  <c r="CG11" i="10" s="1"/>
  <c r="BG11" i="11"/>
  <c r="CH11" i="11" s="1"/>
  <c r="BH11" i="10"/>
  <c r="CI11" i="10" s="1"/>
  <c r="BF11" i="8"/>
  <c r="CG11" i="8" s="1"/>
  <c r="BE11" i="12"/>
  <c r="CF11" i="12" s="1"/>
  <c r="BH11" i="9"/>
  <c r="CI11" i="9" s="1"/>
  <c r="BH11" i="11"/>
  <c r="CI11" i="11" s="1"/>
  <c r="BK11" i="10"/>
  <c r="CL11" i="10" s="1"/>
  <c r="BH11" i="8"/>
  <c r="CI11" i="8" s="1"/>
  <c r="BE11" i="9"/>
  <c r="CF11" i="9" s="1"/>
  <c r="BE11" i="8"/>
  <c r="CF11" i="8" s="1"/>
  <c r="BF11" i="9"/>
  <c r="CG11" i="9" s="1"/>
  <c r="BL11" i="10"/>
  <c r="CM11" i="10" s="1"/>
  <c r="BM11" i="9"/>
  <c r="CN11" i="9" s="1"/>
  <c r="BM11" i="12"/>
  <c r="CN11" i="12" s="1"/>
  <c r="BJ11" i="12"/>
  <c r="CK11" i="12" s="1"/>
  <c r="BL11" i="8"/>
  <c r="CM11" i="8" s="1"/>
  <c r="BK11" i="12"/>
  <c r="CL11" i="12" s="1"/>
  <c r="BL11" i="9"/>
  <c r="CM11" i="9" s="1"/>
  <c r="BK11" i="9"/>
  <c r="CL11" i="9" s="1"/>
  <c r="BL11" i="11"/>
  <c r="CM11" i="11" s="1"/>
  <c r="BJ11" i="9"/>
  <c r="CK11" i="9" s="1"/>
  <c r="BK11" i="11"/>
  <c r="CL11" i="11" s="1"/>
  <c r="BM11" i="8"/>
  <c r="CN11" i="8" s="1"/>
  <c r="BL11" i="12"/>
  <c r="CM11" i="12" s="1"/>
  <c r="BJ11" i="10"/>
  <c r="CK11" i="10" s="1"/>
  <c r="BM11" i="11"/>
  <c r="CN11" i="11" s="1"/>
  <c r="BM11" i="10"/>
  <c r="CN11" i="10" s="1"/>
  <c r="BJ11" i="8"/>
  <c r="CK11" i="8" s="1"/>
  <c r="BK11" i="8"/>
  <c r="CL11" i="8" s="1"/>
  <c r="AZ13" i="12"/>
  <c r="CA13" i="12" s="1"/>
  <c r="AN13" i="12"/>
  <c r="BO13" i="12" s="1"/>
  <c r="AZ13" i="11"/>
  <c r="CA13" i="11" s="1"/>
  <c r="AO13" i="11"/>
  <c r="BP13" i="11" s="1"/>
  <c r="BI13" i="12"/>
  <c r="CJ13" i="12" s="1"/>
  <c r="AX13" i="12"/>
  <c r="BY13" i="12" s="1"/>
  <c r="BI13" i="11"/>
  <c r="CJ13" i="11" s="1"/>
  <c r="AX13" i="11"/>
  <c r="BY13" i="11" s="1"/>
  <c r="AM13" i="11"/>
  <c r="BN13" i="11" s="1"/>
  <c r="BH13" i="12"/>
  <c r="CI13" i="12" s="1"/>
  <c r="AW13" i="12"/>
  <c r="BX13" i="12" s="1"/>
  <c r="BH13" i="11"/>
  <c r="CI13" i="11" s="1"/>
  <c r="AW13" i="11"/>
  <c r="BX13" i="11" s="1"/>
  <c r="BG13" i="12"/>
  <c r="CH13" i="12" s="1"/>
  <c r="AV13" i="12"/>
  <c r="BW13" i="12" s="1"/>
  <c r="BG13" i="11"/>
  <c r="CH13" i="11" s="1"/>
  <c r="AV13" i="11"/>
  <c r="BW13" i="11" s="1"/>
  <c r="BK13" i="12"/>
  <c r="CL13" i="12" s="1"/>
  <c r="AM13" i="12"/>
  <c r="BN13" i="12" s="1"/>
  <c r="AN13" i="11"/>
  <c r="BO13" i="11" s="1"/>
  <c r="AM13" i="10"/>
  <c r="BN13" i="10" s="1"/>
  <c r="AX13" i="10"/>
  <c r="BY13" i="10" s="1"/>
  <c r="BF13" i="12"/>
  <c r="CG13" i="12" s="1"/>
  <c r="BF13" i="11"/>
  <c r="CG13" i="11" s="1"/>
  <c r="BA13" i="11"/>
  <c r="CB13" i="11" s="1"/>
  <c r="BE13" i="12"/>
  <c r="CF13" i="12" s="1"/>
  <c r="AQ13" i="11"/>
  <c r="BR13" i="11" s="1"/>
  <c r="AV13" i="10"/>
  <c r="BW13" i="10" s="1"/>
  <c r="BI13" i="10"/>
  <c r="CJ13" i="10" s="1"/>
  <c r="AO13" i="9"/>
  <c r="BP13" i="9" s="1"/>
  <c r="BE13" i="9"/>
  <c r="CF13" i="9" s="1"/>
  <c r="AO13" i="8"/>
  <c r="BP13" i="8" s="1"/>
  <c r="BE13" i="8"/>
  <c r="CF13" i="8" s="1"/>
  <c r="AP13" i="9"/>
  <c r="BQ13" i="9" s="1"/>
  <c r="BF13" i="9"/>
  <c r="CG13" i="9" s="1"/>
  <c r="AY13" i="12"/>
  <c r="BZ13" i="12" s="1"/>
  <c r="AP13" i="11"/>
  <c r="BQ13" i="11" s="1"/>
  <c r="AW13" i="10"/>
  <c r="BX13" i="10" s="1"/>
  <c r="AP13" i="12"/>
  <c r="BQ13" i="12" s="1"/>
  <c r="AN13" i="10"/>
  <c r="BO13" i="10" s="1"/>
  <c r="AZ13" i="10"/>
  <c r="CA13" i="10" s="1"/>
  <c r="AV13" i="9"/>
  <c r="BW13" i="9" s="1"/>
  <c r="BH13" i="9"/>
  <c r="CI13" i="9" s="1"/>
  <c r="AV13" i="8"/>
  <c r="BW13" i="8" s="1"/>
  <c r="BH13" i="8"/>
  <c r="CI13" i="8" s="1"/>
  <c r="AO13" i="12"/>
  <c r="BP13" i="12" s="1"/>
  <c r="AY13" i="11"/>
  <c r="BZ13" i="11" s="1"/>
  <c r="AQ13" i="10"/>
  <c r="BR13" i="10" s="1"/>
  <c r="BG13" i="10"/>
  <c r="CH13" i="10" s="1"/>
  <c r="AM13" i="9"/>
  <c r="BN13" i="9" s="1"/>
  <c r="AY13" i="9"/>
  <c r="BZ13" i="9" s="1"/>
  <c r="AS13" i="11"/>
  <c r="BT13" i="11" s="1"/>
  <c r="AQ13" i="12"/>
  <c r="BR13" i="12" s="1"/>
  <c r="BF13" i="10"/>
  <c r="CG13" i="10" s="1"/>
  <c r="BE13" i="11"/>
  <c r="CF13" i="11" s="1"/>
  <c r="BH13" i="10"/>
  <c r="CI13" i="10" s="1"/>
  <c r="AX13" i="9"/>
  <c r="BY13" i="9" s="1"/>
  <c r="AZ13" i="8"/>
  <c r="CA13" i="8" s="1"/>
  <c r="AZ13" i="9"/>
  <c r="CA13" i="9" s="1"/>
  <c r="AO13" i="10"/>
  <c r="BP13" i="10" s="1"/>
  <c r="BG13" i="9"/>
  <c r="CH13" i="9" s="1"/>
  <c r="BE13" i="10"/>
  <c r="CF13" i="10" s="1"/>
  <c r="AQ13" i="9"/>
  <c r="BR13" i="9" s="1"/>
  <c r="AX13" i="8"/>
  <c r="BY13" i="8" s="1"/>
  <c r="AW13" i="9"/>
  <c r="BX13" i="9" s="1"/>
  <c r="BG13" i="8"/>
  <c r="CH13" i="8" s="1"/>
  <c r="AN13" i="8"/>
  <c r="BO13" i="8" s="1"/>
  <c r="AP13" i="10"/>
  <c r="BQ13" i="10" s="1"/>
  <c r="AW13" i="8"/>
  <c r="BX13" i="8" s="1"/>
  <c r="AU13" i="10"/>
  <c r="BV13" i="10" s="1"/>
  <c r="AY13" i="8"/>
  <c r="BZ13" i="8" s="1"/>
  <c r="AY13" i="10"/>
  <c r="BZ13" i="10" s="1"/>
  <c r="BI13" i="9"/>
  <c r="CJ13" i="9" s="1"/>
  <c r="BF13" i="8"/>
  <c r="CG13" i="8" s="1"/>
  <c r="BI13" i="8"/>
  <c r="CJ13" i="8" s="1"/>
  <c r="AM13" i="8"/>
  <c r="BN13" i="8" s="1"/>
  <c r="AP13" i="8"/>
  <c r="BQ13" i="8" s="1"/>
  <c r="AN13" i="9"/>
  <c r="BO13" i="9" s="1"/>
  <c r="AQ13" i="8"/>
  <c r="BR13" i="8" s="1"/>
  <c r="BM13" i="9"/>
  <c r="CN13" i="9" s="1"/>
  <c r="AR13" i="12"/>
  <c r="BS13" i="12" s="1"/>
  <c r="AT13" i="11"/>
  <c r="BU13" i="11" s="1"/>
  <c r="AU13" i="9"/>
  <c r="BV13" i="9" s="1"/>
  <c r="BB13" i="11"/>
  <c r="CC13" i="11" s="1"/>
  <c r="AT13" i="9"/>
  <c r="BU13" i="9" s="1"/>
  <c r="AR13" i="9"/>
  <c r="BS13" i="9" s="1"/>
  <c r="BK13" i="11"/>
  <c r="CL13" i="11" s="1"/>
  <c r="BD13" i="11"/>
  <c r="CE13" i="11" s="1"/>
  <c r="AU13" i="12"/>
  <c r="BV13" i="12" s="1"/>
  <c r="BD13" i="12"/>
  <c r="CE13" i="12" s="1"/>
  <c r="AR13" i="10"/>
  <c r="BS13" i="10" s="1"/>
  <c r="BL13" i="8"/>
  <c r="CM13" i="8" s="1"/>
  <c r="AT13" i="10"/>
  <c r="BU13" i="10" s="1"/>
  <c r="BJ13" i="11"/>
  <c r="CK13" i="11" s="1"/>
  <c r="AT13" i="8"/>
  <c r="BU13" i="8" s="1"/>
  <c r="BL13" i="12"/>
  <c r="CM13" i="12" s="1"/>
  <c r="AU13" i="11"/>
  <c r="BV13" i="11" s="1"/>
  <c r="BL13" i="10"/>
  <c r="CM13" i="10" s="1"/>
  <c r="AT13" i="12"/>
  <c r="BU13" i="12" s="1"/>
  <c r="BC13" i="12"/>
  <c r="CD13" i="12" s="1"/>
  <c r="BC13" i="8"/>
  <c r="CD13" i="8" s="1"/>
  <c r="BB13" i="12"/>
  <c r="CC13" i="12" s="1"/>
  <c r="BD13" i="10"/>
  <c r="CE13" i="10" s="1"/>
  <c r="BM13" i="11"/>
  <c r="CN13" i="11" s="1"/>
  <c r="BC13" i="10"/>
  <c r="CD13" i="10" s="1"/>
  <c r="BB13" i="10"/>
  <c r="CC13" i="10" s="1"/>
  <c r="BK13" i="8"/>
  <c r="CL13" i="8" s="1"/>
  <c r="BK13" i="9"/>
  <c r="CL13" i="9" s="1"/>
  <c r="BM13" i="8"/>
  <c r="CN13" i="8" s="1"/>
  <c r="BL13" i="9"/>
  <c r="CM13" i="9" s="1"/>
  <c r="BA13" i="9"/>
  <c r="CB13" i="9" s="1"/>
  <c r="AU13" i="8"/>
  <c r="BV13" i="8" s="1"/>
  <c r="BL13" i="11"/>
  <c r="CM13" i="11" s="1"/>
  <c r="BJ13" i="12"/>
  <c r="CK13" i="12" s="1"/>
  <c r="BJ13" i="9"/>
  <c r="CK13" i="9" s="1"/>
  <c r="BA13" i="8"/>
  <c r="CB13" i="8" s="1"/>
  <c r="BC13" i="11"/>
  <c r="CD13" i="11" s="1"/>
  <c r="BD13" i="8"/>
  <c r="CE13" i="8" s="1"/>
  <c r="AS13" i="12"/>
  <c r="BT13" i="12" s="1"/>
  <c r="BK13" i="10"/>
  <c r="CL13" i="10" s="1"/>
  <c r="AR13" i="8"/>
  <c r="BS13" i="8" s="1"/>
  <c r="BM13" i="10"/>
  <c r="CN13" i="10" s="1"/>
  <c r="BA13" i="12"/>
  <c r="CB13" i="12" s="1"/>
  <c r="AR13" i="11"/>
  <c r="BS13" i="11" s="1"/>
  <c r="BJ13" i="10"/>
  <c r="CK13" i="10" s="1"/>
  <c r="BD13" i="9"/>
  <c r="CE13" i="9" s="1"/>
  <c r="BM13" i="12"/>
  <c r="CN13" i="12" s="1"/>
  <c r="AS13" i="8"/>
  <c r="BT13" i="8" s="1"/>
  <c r="BC13" i="9"/>
  <c r="CD13" i="9" s="1"/>
  <c r="BJ13" i="8"/>
  <c r="CK13" i="8" s="1"/>
  <c r="AS13" i="9"/>
  <c r="BT13" i="9" s="1"/>
  <c r="BB13" i="9"/>
  <c r="CC13" i="9" s="1"/>
  <c r="BB13" i="8"/>
  <c r="CC13" i="8" s="1"/>
  <c r="BA13" i="10"/>
  <c r="CB13" i="10" s="1"/>
  <c r="AS13" i="10"/>
  <c r="BT13" i="10" s="1"/>
  <c r="AY13" i="7"/>
  <c r="BZ13" i="7" s="1"/>
  <c r="AM13" i="7"/>
  <c r="BN13" i="7" s="1"/>
  <c r="BI13" i="6"/>
  <c r="CJ13" i="6" s="1"/>
  <c r="AW13" i="6"/>
  <c r="BX13" i="6" s="1"/>
  <c r="BI13" i="7"/>
  <c r="CJ13" i="7" s="1"/>
  <c r="AW13" i="7"/>
  <c r="BX13" i="7" s="1"/>
  <c r="BG13" i="6"/>
  <c r="CH13" i="6" s="1"/>
  <c r="AQ13" i="6"/>
  <c r="BR13" i="6" s="1"/>
  <c r="BH13" i="7"/>
  <c r="CI13" i="7" s="1"/>
  <c r="AV13" i="7"/>
  <c r="BW13" i="7" s="1"/>
  <c r="BG13" i="7"/>
  <c r="CH13" i="7" s="1"/>
  <c r="AN13" i="7"/>
  <c r="BO13" i="7" s="1"/>
  <c r="AP13" i="6"/>
  <c r="BQ13" i="6" s="1"/>
  <c r="BF13" i="7"/>
  <c r="CG13" i="7" s="1"/>
  <c r="BH13" i="6"/>
  <c r="CI13" i="6" s="1"/>
  <c r="AO13" i="6"/>
  <c r="BP13" i="6" s="1"/>
  <c r="BE13" i="7"/>
  <c r="CF13" i="7" s="1"/>
  <c r="BF13" i="6"/>
  <c r="CG13" i="6" s="1"/>
  <c r="AN13" i="6"/>
  <c r="BO13" i="6" s="1"/>
  <c r="AZ13" i="7"/>
  <c r="CA13" i="7" s="1"/>
  <c r="BE13" i="6"/>
  <c r="CF13" i="6" s="1"/>
  <c r="AM13" i="6"/>
  <c r="BN13" i="6" s="1"/>
  <c r="AP13" i="7"/>
  <c r="BQ13" i="7" s="1"/>
  <c r="AY13" i="6"/>
  <c r="BZ13" i="6" s="1"/>
  <c r="AX13" i="6"/>
  <c r="BY13" i="6" s="1"/>
  <c r="AO13" i="7"/>
  <c r="BP13" i="7" s="1"/>
  <c r="AV13" i="6"/>
  <c r="BW13" i="6" s="1"/>
  <c r="AQ13" i="7"/>
  <c r="BR13" i="7" s="1"/>
  <c r="AZ13" i="6"/>
  <c r="CA13" i="6" s="1"/>
  <c r="AX13" i="7"/>
  <c r="BY13" i="7" s="1"/>
  <c r="BA13" i="6"/>
  <c r="CB13" i="6" s="1"/>
  <c r="AU13" i="7"/>
  <c r="BV13" i="7" s="1"/>
  <c r="BM13" i="6"/>
  <c r="CN13" i="6" s="1"/>
  <c r="BJ13" i="7"/>
  <c r="CK13" i="7" s="1"/>
  <c r="AU13" i="6"/>
  <c r="BV13" i="6" s="1"/>
  <c r="AR13" i="7"/>
  <c r="BS13" i="7" s="1"/>
  <c r="BL13" i="7"/>
  <c r="CM13" i="7" s="1"/>
  <c r="AT13" i="6"/>
  <c r="BU13" i="6" s="1"/>
  <c r="BK13" i="7"/>
  <c r="CL13" i="7" s="1"/>
  <c r="BB13" i="7"/>
  <c r="CC13" i="7" s="1"/>
  <c r="BC13" i="7"/>
  <c r="CD13" i="7" s="1"/>
  <c r="BD13" i="7"/>
  <c r="CE13" i="7" s="1"/>
  <c r="BJ13" i="6"/>
  <c r="CK13" i="6" s="1"/>
  <c r="AR13" i="6"/>
  <c r="BS13" i="6" s="1"/>
  <c r="BL13" i="6"/>
  <c r="CM13" i="6" s="1"/>
  <c r="BA13" i="7"/>
  <c r="CB13" i="7" s="1"/>
  <c r="BD13" i="6"/>
  <c r="CE13" i="6" s="1"/>
  <c r="AS13" i="6"/>
  <c r="BT13" i="6" s="1"/>
  <c r="BC13" i="6"/>
  <c r="CD13" i="6" s="1"/>
  <c r="AS13" i="7"/>
  <c r="BT13" i="7" s="1"/>
  <c r="BK13" i="6"/>
  <c r="CL13" i="6" s="1"/>
  <c r="BM13" i="7"/>
  <c r="CN13" i="7" s="1"/>
  <c r="BB13" i="6"/>
  <c r="CC13" i="6" s="1"/>
  <c r="AT13" i="7"/>
  <c r="BU13" i="7" s="1"/>
  <c r="AY13" i="5"/>
  <c r="BZ13" i="5" s="1"/>
  <c r="AM13" i="5"/>
  <c r="BN13" i="5" s="1"/>
  <c r="AX13" i="5"/>
  <c r="BY13" i="5" s="1"/>
  <c r="BI13" i="5"/>
  <c r="CJ13" i="5" s="1"/>
  <c r="AW13" i="5"/>
  <c r="BX13" i="5" s="1"/>
  <c r="BH13" i="5"/>
  <c r="CI13" i="5" s="1"/>
  <c r="AV13" i="5"/>
  <c r="BW13" i="5" s="1"/>
  <c r="BE13" i="5"/>
  <c r="CF13" i="5" s="1"/>
  <c r="AO13" i="5"/>
  <c r="BP13" i="5" s="1"/>
  <c r="AN13" i="5"/>
  <c r="BO13" i="5" s="1"/>
  <c r="BG13" i="5"/>
  <c r="CH13" i="5" s="1"/>
  <c r="AZ13" i="5"/>
  <c r="CA13" i="5" s="1"/>
  <c r="AQ13" i="5"/>
  <c r="BR13" i="5" s="1"/>
  <c r="AP13" i="5"/>
  <c r="BQ13" i="5" s="1"/>
  <c r="BF13" i="5"/>
  <c r="CG13" i="5" s="1"/>
  <c r="BK13" i="5"/>
  <c r="CL13" i="5" s="1"/>
  <c r="AS13" i="5"/>
  <c r="BT13" i="5" s="1"/>
  <c r="BA13" i="5"/>
  <c r="CB13" i="5" s="1"/>
  <c r="BC13" i="5"/>
  <c r="CD13" i="5" s="1"/>
  <c r="BJ13" i="5"/>
  <c r="CK13" i="5" s="1"/>
  <c r="AT13" i="5"/>
  <c r="BU13" i="5" s="1"/>
  <c r="BM13" i="5"/>
  <c r="CN13" i="5" s="1"/>
  <c r="BD13" i="5"/>
  <c r="CE13" i="5" s="1"/>
  <c r="AR13" i="5"/>
  <c r="BS13" i="5" s="1"/>
  <c r="BB13" i="5"/>
  <c r="CC13" i="5" s="1"/>
  <c r="BL13" i="5"/>
  <c r="CM13" i="5" s="1"/>
  <c r="AU13" i="5"/>
  <c r="BV13" i="5" s="1"/>
  <c r="BH11" i="7"/>
  <c r="CI11" i="7" s="1"/>
  <c r="BF11" i="6"/>
  <c r="CG11" i="6" s="1"/>
  <c r="BF11" i="7"/>
  <c r="CG11" i="7" s="1"/>
  <c r="BI11" i="7"/>
  <c r="CJ11" i="7" s="1"/>
  <c r="BG11" i="6"/>
  <c r="CH11" i="6" s="1"/>
  <c r="BG11" i="7"/>
  <c r="CH11" i="7" s="1"/>
  <c r="BE11" i="6"/>
  <c r="CF11" i="6" s="1"/>
  <c r="BE11" i="7"/>
  <c r="CF11" i="7" s="1"/>
  <c r="BH11" i="6"/>
  <c r="CI11" i="6" s="1"/>
  <c r="BI11" i="6"/>
  <c r="CJ11" i="6" s="1"/>
  <c r="BJ11" i="7"/>
  <c r="CK11" i="7" s="1"/>
  <c r="BL11" i="7"/>
  <c r="CM11" i="7" s="1"/>
  <c r="BM11" i="6"/>
  <c r="CN11" i="6" s="1"/>
  <c r="BM11" i="7"/>
  <c r="CN11" i="7" s="1"/>
  <c r="BK11" i="6"/>
  <c r="CL11" i="6" s="1"/>
  <c r="BL11" i="6"/>
  <c r="CM11" i="6" s="1"/>
  <c r="BK11" i="7"/>
  <c r="CL11" i="7" s="1"/>
  <c r="BJ11" i="6"/>
  <c r="CK11" i="6" s="1"/>
  <c r="BE11" i="5"/>
  <c r="CF11" i="5" s="1"/>
  <c r="BG11" i="5"/>
  <c r="CH11" i="5" s="1"/>
  <c r="BH11" i="5"/>
  <c r="CI11" i="5" s="1"/>
  <c r="BF11" i="5"/>
  <c r="CG11" i="5" s="1"/>
  <c r="BI11" i="5"/>
  <c r="CJ11" i="5" s="1"/>
  <c r="BL11" i="5"/>
  <c r="CM11" i="5" s="1"/>
  <c r="BK11" i="5"/>
  <c r="CL11" i="5" s="1"/>
  <c r="BJ11" i="5"/>
  <c r="CK11" i="5" s="1"/>
  <c r="BM11" i="5"/>
  <c r="CN11" i="5" s="1"/>
  <c r="C16" i="2"/>
  <c r="BG11" i="4"/>
  <c r="CH11" i="4" s="1"/>
  <c r="BL11" i="4"/>
  <c r="CM11" i="4" s="1"/>
  <c r="BF11" i="4"/>
  <c r="CG11" i="4" s="1"/>
  <c r="BJ11" i="4"/>
  <c r="CK11" i="4" s="1"/>
  <c r="BE11" i="4"/>
  <c r="CF11" i="4" s="1"/>
  <c r="BI11" i="3"/>
  <c r="CJ11" i="3" s="1"/>
  <c r="BE11" i="3"/>
  <c r="CF11" i="3" s="1"/>
  <c r="BM11" i="4"/>
  <c r="CN11" i="4" s="1"/>
  <c r="BI11" i="4"/>
  <c r="CJ11" i="4" s="1"/>
  <c r="BH11" i="4"/>
  <c r="CI11" i="4" s="1"/>
  <c r="BG11" i="3"/>
  <c r="CH11" i="3" s="1"/>
  <c r="BF11" i="3"/>
  <c r="CG11" i="3" s="1"/>
  <c r="BH11" i="3"/>
  <c r="CI11" i="3" s="1"/>
  <c r="BJ11" i="3"/>
  <c r="CK11" i="3" s="1"/>
  <c r="BL11" i="3"/>
  <c r="CM11" i="3" s="1"/>
  <c r="BK11" i="3"/>
  <c r="CL11" i="3" s="1"/>
  <c r="BK11" i="4"/>
  <c r="CL11" i="4" s="1"/>
  <c r="BM11" i="3"/>
  <c r="CN11" i="3" s="1"/>
  <c r="BG13" i="4"/>
  <c r="CH13" i="4" s="1"/>
  <c r="AY13" i="4"/>
  <c r="BZ13" i="4" s="1"/>
  <c r="AQ13" i="4"/>
  <c r="BR13" i="4" s="1"/>
  <c r="AM13" i="4"/>
  <c r="BN13" i="4" s="1"/>
  <c r="BF13" i="4"/>
  <c r="CG13" i="4" s="1"/>
  <c r="AX13" i="4"/>
  <c r="BY13" i="4" s="1"/>
  <c r="AP13" i="4"/>
  <c r="BQ13" i="4" s="1"/>
  <c r="BM13" i="4"/>
  <c r="CN13" i="4" s="1"/>
  <c r="BI13" i="4"/>
  <c r="CJ13" i="4" s="1"/>
  <c r="AW13" i="4"/>
  <c r="BX13" i="4" s="1"/>
  <c r="BL13" i="4"/>
  <c r="CM13" i="4" s="1"/>
  <c r="BH13" i="3"/>
  <c r="CI13" i="3" s="1"/>
  <c r="AZ13" i="3"/>
  <c r="CA13" i="3" s="1"/>
  <c r="AV13" i="3"/>
  <c r="BW13" i="3" s="1"/>
  <c r="AN13" i="3"/>
  <c r="BO13" i="3" s="1"/>
  <c r="BH13" i="4"/>
  <c r="CI13" i="4" s="1"/>
  <c r="AV13" i="4"/>
  <c r="BW13" i="4" s="1"/>
  <c r="BA13" i="4"/>
  <c r="CB13" i="4" s="1"/>
  <c r="BE13" i="4"/>
  <c r="CF13" i="4" s="1"/>
  <c r="AO13" i="4"/>
  <c r="BP13" i="4" s="1"/>
  <c r="AZ13" i="4"/>
  <c r="CA13" i="4" s="1"/>
  <c r="BI13" i="3"/>
  <c r="CJ13" i="3" s="1"/>
  <c r="AY13" i="3"/>
  <c r="BZ13" i="3" s="1"/>
  <c r="AP13" i="3"/>
  <c r="BQ13" i="3" s="1"/>
  <c r="BE13" i="3"/>
  <c r="CF13" i="3" s="1"/>
  <c r="AN13" i="4"/>
  <c r="BO13" i="4" s="1"/>
  <c r="BG13" i="3"/>
  <c r="CH13" i="3" s="1"/>
  <c r="AX13" i="3"/>
  <c r="BY13" i="3" s="1"/>
  <c r="AO13" i="3"/>
  <c r="BP13" i="3" s="1"/>
  <c r="BF13" i="3"/>
  <c r="CG13" i="3" s="1"/>
  <c r="AW13" i="3"/>
  <c r="BX13" i="3" s="1"/>
  <c r="AM13" i="3"/>
  <c r="BN13" i="3" s="1"/>
  <c r="AQ13" i="3"/>
  <c r="BR13" i="3" s="1"/>
  <c r="AU13" i="3"/>
  <c r="BV13" i="3" s="1"/>
  <c r="AS13" i="3"/>
  <c r="BT13" i="3" s="1"/>
  <c r="BC13" i="4"/>
  <c r="CD13" i="4" s="1"/>
  <c r="AU13" i="4"/>
  <c r="BV13" i="4" s="1"/>
  <c r="BC13" i="3"/>
  <c r="CD13" i="3" s="1"/>
  <c r="BJ13" i="4"/>
  <c r="CK13" i="4" s="1"/>
  <c r="AT13" i="4"/>
  <c r="BU13" i="4" s="1"/>
  <c r="BB13" i="4"/>
  <c r="CC13" i="4" s="1"/>
  <c r="BL13" i="3"/>
  <c r="CM13" i="3" s="1"/>
  <c r="BD13" i="4"/>
  <c r="CE13" i="4" s="1"/>
  <c r="BK13" i="4"/>
  <c r="CL13" i="4" s="1"/>
  <c r="BK13" i="3"/>
  <c r="CL13" i="3" s="1"/>
  <c r="BA13" i="3"/>
  <c r="CB13" i="3" s="1"/>
  <c r="AR13" i="4"/>
  <c r="BS13" i="4" s="1"/>
  <c r="BM13" i="3"/>
  <c r="CN13" i="3" s="1"/>
  <c r="BJ13" i="3"/>
  <c r="CK13" i="3" s="1"/>
  <c r="BD13" i="3"/>
  <c r="CE13" i="3" s="1"/>
  <c r="AT13" i="3"/>
  <c r="BU13" i="3" s="1"/>
  <c r="AS13" i="4"/>
  <c r="BT13" i="4" s="1"/>
  <c r="AR13" i="3"/>
  <c r="BS13" i="3" s="1"/>
  <c r="BB13" i="3"/>
  <c r="CC13" i="3" s="1"/>
  <c r="AQ6" i="12" l="1"/>
  <c r="AM7" i="12"/>
  <c r="AV7" i="12"/>
  <c r="BF7" i="12"/>
  <c r="AO9" i="12"/>
  <c r="BP9" i="12" s="1"/>
  <c r="AX9" i="12"/>
  <c r="BH9" i="12"/>
  <c r="AP10" i="12"/>
  <c r="AY10" i="12"/>
  <c r="BI10" i="12"/>
  <c r="AZ12" i="12"/>
  <c r="CA12" i="12" s="1"/>
  <c r="BJ12" i="12"/>
  <c r="CK12" i="12" s="1"/>
  <c r="AO14" i="12"/>
  <c r="AY14" i="12"/>
  <c r="BI14" i="12"/>
  <c r="AV15" i="12"/>
  <c r="AN16" i="12"/>
  <c r="AY16" i="12"/>
  <c r="BG16" i="12"/>
  <c r="AQ17" i="12"/>
  <c r="BA17" i="12"/>
  <c r="BI17" i="12"/>
  <c r="BB18" i="12"/>
  <c r="AV19" i="12"/>
  <c r="BF19" i="12"/>
  <c r="AP20" i="12"/>
  <c r="AW21" i="12"/>
  <c r="BH21" i="12"/>
  <c r="BG6" i="12"/>
  <c r="AO7" i="12"/>
  <c r="AX7" i="12"/>
  <c r="BH7" i="12"/>
  <c r="BF8" i="12"/>
  <c r="AQ9" i="12"/>
  <c r="AZ9" i="12"/>
  <c r="BM12" i="12"/>
  <c r="CN12" i="12" s="1"/>
  <c r="AQ14" i="12"/>
  <c r="AM15" i="12"/>
  <c r="AX15" i="12"/>
  <c r="BF15" i="12"/>
  <c r="AP16" i="12"/>
  <c r="BI16" i="12"/>
  <c r="AV18" i="12"/>
  <c r="AN19" i="12"/>
  <c r="AX19" i="12"/>
  <c r="BH19" i="12"/>
  <c r="BE20" i="12"/>
  <c r="AN21" i="12"/>
  <c r="AY21" i="12"/>
  <c r="AZ6" i="11"/>
  <c r="AM7" i="11"/>
  <c r="AX7" i="11"/>
  <c r="BH7" i="11"/>
  <c r="AN8" i="11"/>
  <c r="AO9" i="11"/>
  <c r="AZ9" i="11"/>
  <c r="BG10" i="11"/>
  <c r="BF12" i="11"/>
  <c r="CG12" i="11" s="1"/>
  <c r="AO14" i="11"/>
  <c r="AZ14" i="11"/>
  <c r="AV15" i="11"/>
  <c r="BW15" i="11" s="1"/>
  <c r="BH15" i="11"/>
  <c r="AN17" i="11"/>
  <c r="AY17" i="11"/>
  <c r="BI17" i="11"/>
  <c r="AV18" i="11"/>
  <c r="BF18" i="11"/>
  <c r="AN19" i="11"/>
  <c r="AX19" i="11"/>
  <c r="BI19" i="11"/>
  <c r="AV20" i="11"/>
  <c r="BH6" i="12"/>
  <c r="AP7" i="12"/>
  <c r="AY7" i="12"/>
  <c r="BI7" i="12"/>
  <c r="AM8" i="12"/>
  <c r="BE12" i="12"/>
  <c r="CF12" i="12" s="1"/>
  <c r="AN15" i="12"/>
  <c r="AY15" i="12"/>
  <c r="BG15" i="12"/>
  <c r="AQ16" i="12"/>
  <c r="AV17" i="12"/>
  <c r="AM18" i="12"/>
  <c r="AW18" i="12"/>
  <c r="BE18" i="12"/>
  <c r="CF18" i="12" s="1"/>
  <c r="AO19" i="12"/>
  <c r="AY19" i="12"/>
  <c r="BI19" i="12"/>
  <c r="AV20" i="12"/>
  <c r="BW20" i="12" s="1"/>
  <c r="BF20" i="12"/>
  <c r="AO21" i="12"/>
  <c r="AZ21" i="12"/>
  <c r="AN7" i="11"/>
  <c r="AY7" i="11"/>
  <c r="BI7" i="11"/>
  <c r="AV8" i="11"/>
  <c r="AP9" i="11"/>
  <c r="AV10" i="11"/>
  <c r="BH10" i="11"/>
  <c r="AV12" i="11"/>
  <c r="BW12" i="11" s="1"/>
  <c r="BG12" i="11"/>
  <c r="CH12" i="11" s="1"/>
  <c r="AP14" i="11"/>
  <c r="AW15" i="11"/>
  <c r="BI15" i="11"/>
  <c r="BE16" i="11"/>
  <c r="AO17" i="11"/>
  <c r="AZ17" i="11"/>
  <c r="AW18" i="11"/>
  <c r="BG18" i="11"/>
  <c r="AO19" i="11"/>
  <c r="AY19" i="11"/>
  <c r="AW20" i="11"/>
  <c r="BF20" i="11"/>
  <c r="AX6" i="12"/>
  <c r="BI6" i="12"/>
  <c r="AQ7" i="12"/>
  <c r="AZ7" i="12"/>
  <c r="CA7" i="12" s="1"/>
  <c r="BJ7" i="12"/>
  <c r="AN8" i="12"/>
  <c r="AU10" i="12"/>
  <c r="BE10" i="12"/>
  <c r="AV12" i="12"/>
  <c r="BW12" i="12" s="1"/>
  <c r="BF12" i="12"/>
  <c r="CG12" i="12" s="1"/>
  <c r="BE14" i="12"/>
  <c r="AO15" i="12"/>
  <c r="AZ15" i="12"/>
  <c r="BH15" i="12"/>
  <c r="AM17" i="12"/>
  <c r="AW17" i="12"/>
  <c r="BE17" i="12"/>
  <c r="AN18" i="12"/>
  <c r="AX18" i="12"/>
  <c r="BF18" i="12"/>
  <c r="CG18" i="12" s="1"/>
  <c r="AP19" i="12"/>
  <c r="AZ19" i="12"/>
  <c r="AW20" i="12"/>
  <c r="BG20" i="12"/>
  <c r="AP21" i="12"/>
  <c r="BQ21" i="12" s="1"/>
  <c r="AY6" i="12"/>
  <c r="AR7" i="12"/>
  <c r="AW8" i="12"/>
  <c r="AW9" i="12"/>
  <c r="AO10" i="12"/>
  <c r="BH10" i="12"/>
  <c r="AZ14" i="12"/>
  <c r="AW15" i="12"/>
  <c r="AO16" i="12"/>
  <c r="BH16" i="12"/>
  <c r="AM19" i="12"/>
  <c r="BG19" i="12"/>
  <c r="BC20" i="12"/>
  <c r="AX21" i="12"/>
  <c r="AQ7" i="11"/>
  <c r="BF7" i="11"/>
  <c r="AW8" i="11"/>
  <c r="AV9" i="11"/>
  <c r="BH9" i="11"/>
  <c r="AW10" i="11"/>
  <c r="BH12" i="11"/>
  <c r="CI12" i="11" s="1"/>
  <c r="AM14" i="11"/>
  <c r="AO15" i="11"/>
  <c r="BF15" i="11"/>
  <c r="AV16" i="11"/>
  <c r="BH16" i="11"/>
  <c r="AW17" i="11"/>
  <c r="BX17" i="11" s="1"/>
  <c r="AM18" i="11"/>
  <c r="AZ18" i="11"/>
  <c r="AZ19" i="11"/>
  <c r="AO20" i="11"/>
  <c r="AM21" i="11"/>
  <c r="AW21" i="11"/>
  <c r="BI21" i="11"/>
  <c r="AM7" i="10"/>
  <c r="AX7" i="10"/>
  <c r="BH7" i="10"/>
  <c r="AN8" i="10"/>
  <c r="AP9" i="10"/>
  <c r="AZ9" i="10"/>
  <c r="AN10" i="10"/>
  <c r="AZ10" i="10"/>
  <c r="AQ14" i="10"/>
  <c r="BG14" i="10"/>
  <c r="AV15" i="10"/>
  <c r="BG15" i="10"/>
  <c r="AZ6" i="12"/>
  <c r="BE8" i="12"/>
  <c r="AY9" i="12"/>
  <c r="AQ10" i="12"/>
  <c r="AW12" i="12"/>
  <c r="BX12" i="12" s="1"/>
  <c r="BF14" i="12"/>
  <c r="BA15" i="12"/>
  <c r="AV16" i="12"/>
  <c r="AN17" i="12"/>
  <c r="BF17" i="12"/>
  <c r="AY18" i="12"/>
  <c r="AQ19" i="12"/>
  <c r="AM20" i="12"/>
  <c r="BN20" i="12" s="1"/>
  <c r="BH20" i="12"/>
  <c r="BE21" i="12"/>
  <c r="BG7" i="11"/>
  <c r="BA8" i="11"/>
  <c r="AW9" i="11"/>
  <c r="BI9" i="11"/>
  <c r="AX10" i="11"/>
  <c r="BI12" i="11"/>
  <c r="CJ12" i="11" s="1"/>
  <c r="AN14" i="11"/>
  <c r="BE14" i="11"/>
  <c r="AP15" i="11"/>
  <c r="BG15" i="11"/>
  <c r="AW16" i="11"/>
  <c r="BI16" i="11"/>
  <c r="AX17" i="11"/>
  <c r="AN18" i="11"/>
  <c r="BA18" i="11"/>
  <c r="AM19" i="11"/>
  <c r="AP20" i="11"/>
  <c r="BD20" i="11"/>
  <c r="AN21" i="11"/>
  <c r="AX21" i="11"/>
  <c r="BC6" i="12"/>
  <c r="AW7" i="12"/>
  <c r="BX7" i="12" s="1"/>
  <c r="AM9" i="12"/>
  <c r="BF9" i="12"/>
  <c r="AW10" i="12"/>
  <c r="AY12" i="12"/>
  <c r="BZ12" i="12" s="1"/>
  <c r="AN14" i="12"/>
  <c r="BH14" i="12"/>
  <c r="BC15" i="12"/>
  <c r="AX16" i="12"/>
  <c r="AP17" i="12"/>
  <c r="BH17" i="12"/>
  <c r="BA18" i="12"/>
  <c r="AU19" i="12"/>
  <c r="AO20" i="12"/>
  <c r="BG21" i="12"/>
  <c r="AP6" i="11"/>
  <c r="BH6" i="11"/>
  <c r="AW7" i="11"/>
  <c r="BF8" i="11"/>
  <c r="AY9" i="11"/>
  <c r="AN10" i="11"/>
  <c r="AZ10" i="11"/>
  <c r="AX12" i="11"/>
  <c r="BY12" i="11" s="1"/>
  <c r="BM12" i="11"/>
  <c r="CN12" i="11" s="1"/>
  <c r="BG14" i="11"/>
  <c r="CH14" i="11" s="1"/>
  <c r="AT15" i="11"/>
  <c r="AM16" i="11"/>
  <c r="AY16" i="11"/>
  <c r="AM17" i="11"/>
  <c r="AP18" i="11"/>
  <c r="BE18" i="11"/>
  <c r="AQ19" i="11"/>
  <c r="BF19" i="11"/>
  <c r="CG19" i="11" s="1"/>
  <c r="AT20" i="11"/>
  <c r="BG20" i="11"/>
  <c r="AP21" i="11"/>
  <c r="AZ21" i="11"/>
  <c r="BG7" i="12"/>
  <c r="AN9" i="12"/>
  <c r="AN10" i="12"/>
  <c r="BO10" i="12" s="1"/>
  <c r="BI12" i="12"/>
  <c r="CJ12" i="12" s="1"/>
  <c r="AV14" i="12"/>
  <c r="BB15" i="12"/>
  <c r="BE16" i="12"/>
  <c r="BJ17" i="12"/>
  <c r="BI18" i="12"/>
  <c r="AX20" i="12"/>
  <c r="BF21" i="12"/>
  <c r="AQ6" i="11"/>
  <c r="BR6" i="11" s="1"/>
  <c r="AP7" i="11"/>
  <c r="AP10" i="11"/>
  <c r="AW12" i="11"/>
  <c r="BX12" i="11" s="1"/>
  <c r="AV14" i="11"/>
  <c r="AN15" i="11"/>
  <c r="AO16" i="11"/>
  <c r="BG17" i="11"/>
  <c r="BH18" i="11"/>
  <c r="CI18" i="11" s="1"/>
  <c r="AW19" i="11"/>
  <c r="AY20" i="11"/>
  <c r="AO21" i="11"/>
  <c r="BG21" i="11"/>
  <c r="AZ6" i="10"/>
  <c r="AQ7" i="10"/>
  <c r="BE7" i="10"/>
  <c r="AO9" i="10"/>
  <c r="BP9" i="10" s="1"/>
  <c r="AP10" i="10"/>
  <c r="BF10" i="10"/>
  <c r="AW12" i="10"/>
  <c r="BX12" i="10" s="1"/>
  <c r="BH12" i="10"/>
  <c r="CI12" i="10" s="1"/>
  <c r="AV14" i="10"/>
  <c r="BI14" i="10"/>
  <c r="AY15" i="10"/>
  <c r="AN16" i="10"/>
  <c r="AY16" i="10"/>
  <c r="AM17" i="10"/>
  <c r="AW17" i="10"/>
  <c r="BH17" i="10"/>
  <c r="AW18" i="10"/>
  <c r="BH18" i="10"/>
  <c r="BE19" i="10"/>
  <c r="AN20" i="10"/>
  <c r="AZ20" i="10"/>
  <c r="AN21" i="10"/>
  <c r="AX21" i="10"/>
  <c r="AY6" i="9"/>
  <c r="AP7" i="9"/>
  <c r="BF7" i="9"/>
  <c r="AM8" i="9"/>
  <c r="AO9" i="9"/>
  <c r="AZ9" i="9"/>
  <c r="AN10" i="9"/>
  <c r="AZ10" i="9"/>
  <c r="AZ12" i="9"/>
  <c r="CA12" i="9" s="1"/>
  <c r="AM14" i="9"/>
  <c r="AY14" i="9"/>
  <c r="AM15" i="9"/>
  <c r="AY15" i="9"/>
  <c r="AN16" i="9"/>
  <c r="AY16" i="9"/>
  <c r="AX17" i="9"/>
  <c r="AM18" i="9"/>
  <c r="AV18" i="9"/>
  <c r="BF18" i="9"/>
  <c r="AN19" i="9"/>
  <c r="AZ19" i="9"/>
  <c r="CA19" i="9" s="1"/>
  <c r="AO20" i="9"/>
  <c r="BE20" i="9"/>
  <c r="AP21" i="9"/>
  <c r="BE21" i="9"/>
  <c r="BH6" i="8"/>
  <c r="AV7" i="8"/>
  <c r="BH7" i="8"/>
  <c r="AV8" i="8"/>
  <c r="AQ9" i="8"/>
  <c r="BG9" i="8"/>
  <c r="AV10" i="8"/>
  <c r="BH10" i="8"/>
  <c r="AN14" i="8"/>
  <c r="AZ14" i="8"/>
  <c r="AM15" i="8"/>
  <c r="AY15" i="8"/>
  <c r="AN16" i="8"/>
  <c r="AY16" i="8"/>
  <c r="AN17" i="8"/>
  <c r="AW17" i="8"/>
  <c r="BH17" i="8"/>
  <c r="AV18" i="8"/>
  <c r="BH18" i="8"/>
  <c r="CI18" i="8" s="1"/>
  <c r="AO20" i="8"/>
  <c r="BP20" i="8" s="1"/>
  <c r="AO21" i="8"/>
  <c r="AX21" i="8"/>
  <c r="BH21" i="8"/>
  <c r="AZ6" i="9"/>
  <c r="AQ7" i="9"/>
  <c r="BG7" i="9"/>
  <c r="AP9" i="9"/>
  <c r="BE9" i="9"/>
  <c r="BC10" i="9"/>
  <c r="BE12" i="9"/>
  <c r="CF12" i="9" s="1"/>
  <c r="AZ14" i="9"/>
  <c r="AN15" i="9"/>
  <c r="AZ15" i="9"/>
  <c r="AO16" i="9"/>
  <c r="AZ16" i="9"/>
  <c r="AM17" i="9"/>
  <c r="AY17" i="9"/>
  <c r="AN18" i="9"/>
  <c r="AW18" i="9"/>
  <c r="BG18" i="9"/>
  <c r="AO19" i="9"/>
  <c r="BE19" i="9"/>
  <c r="AP20" i="9"/>
  <c r="BF20" i="9"/>
  <c r="CG20" i="9" s="1"/>
  <c r="BL6" i="12"/>
  <c r="AP9" i="12"/>
  <c r="AV10" i="12"/>
  <c r="AW14" i="12"/>
  <c r="BE15" i="12"/>
  <c r="BF16" i="12"/>
  <c r="AO18" i="12"/>
  <c r="AY20" i="12"/>
  <c r="BZ20" i="12" s="1"/>
  <c r="BI21" i="12"/>
  <c r="AV7" i="11"/>
  <c r="AX9" i="11"/>
  <c r="AQ10" i="11"/>
  <c r="AY12" i="11"/>
  <c r="BZ12" i="11" s="1"/>
  <c r="AW14" i="11"/>
  <c r="AQ15" i="11"/>
  <c r="AP16" i="11"/>
  <c r="AP17" i="11"/>
  <c r="BH17" i="11"/>
  <c r="BI18" i="11"/>
  <c r="BE19" i="11"/>
  <c r="AZ20" i="11"/>
  <c r="AQ21" i="11"/>
  <c r="BH21" i="11"/>
  <c r="BD6" i="10"/>
  <c r="BF7" i="10"/>
  <c r="AM8" i="10"/>
  <c r="AQ9" i="10"/>
  <c r="BE9" i="10"/>
  <c r="AQ10" i="10"/>
  <c r="BG10" i="10"/>
  <c r="AX12" i="10"/>
  <c r="BY12" i="10" s="1"/>
  <c r="BI12" i="10"/>
  <c r="CJ12" i="10" s="1"/>
  <c r="AW14" i="10"/>
  <c r="AM15" i="10"/>
  <c r="AZ15" i="10"/>
  <c r="AO16" i="10"/>
  <c r="AZ16" i="10"/>
  <c r="AN17" i="10"/>
  <c r="AX17" i="10"/>
  <c r="BI17" i="10"/>
  <c r="AX18" i="10"/>
  <c r="BI18" i="10"/>
  <c r="BF19" i="10"/>
  <c r="AO20" i="10"/>
  <c r="AO21" i="10"/>
  <c r="AY21" i="10"/>
  <c r="AN8" i="9"/>
  <c r="AO10" i="9"/>
  <c r="AN14" i="9"/>
  <c r="AN7" i="12"/>
  <c r="AV9" i="12"/>
  <c r="AZ10" i="12"/>
  <c r="BG14" i="12"/>
  <c r="BL15" i="12"/>
  <c r="AR17" i="12"/>
  <c r="AQ18" i="12"/>
  <c r="BC19" i="12"/>
  <c r="BI20" i="12"/>
  <c r="AY6" i="11"/>
  <c r="BA7" i="11"/>
  <c r="AM8" i="11"/>
  <c r="BE9" i="11"/>
  <c r="AY10" i="11"/>
  <c r="AY14" i="11"/>
  <c r="BZ14" i="11" s="1"/>
  <c r="AY15" i="11"/>
  <c r="AX16" i="11"/>
  <c r="AT17" i="11"/>
  <c r="AQ18" i="11"/>
  <c r="BH19" i="11"/>
  <c r="BE20" i="11"/>
  <c r="AO6" i="10"/>
  <c r="BH6" i="10"/>
  <c r="CI6" i="10" s="1"/>
  <c r="AW7" i="10"/>
  <c r="BI7" i="10"/>
  <c r="AW8" i="10"/>
  <c r="BG9" i="10"/>
  <c r="AW10" i="10"/>
  <c r="BI10" i="10"/>
  <c r="AZ12" i="10"/>
  <c r="CA12" i="10" s="1"/>
  <c r="AY14" i="10"/>
  <c r="AO15" i="10"/>
  <c r="BE15" i="10"/>
  <c r="AQ16" i="10"/>
  <c r="BE16" i="10"/>
  <c r="AP17" i="10"/>
  <c r="AZ17" i="10"/>
  <c r="AN18" i="10"/>
  <c r="AZ18" i="10"/>
  <c r="AN19" i="10"/>
  <c r="AW19" i="10"/>
  <c r="BH19" i="10"/>
  <c r="AQ20" i="10"/>
  <c r="BF20" i="10"/>
  <c r="AQ21" i="10"/>
  <c r="BE21" i="10"/>
  <c r="AO6" i="9"/>
  <c r="BP6" i="9" s="1"/>
  <c r="BH6" i="9"/>
  <c r="AW7" i="9"/>
  <c r="BI7" i="9"/>
  <c r="AW8" i="9"/>
  <c r="BG9" i="9"/>
  <c r="AQ10" i="9"/>
  <c r="BF10" i="9"/>
  <c r="BG12" i="9"/>
  <c r="CH12" i="9" s="1"/>
  <c r="AP14" i="9"/>
  <c r="BE14" i="9"/>
  <c r="AP15" i="9"/>
  <c r="BF15" i="9"/>
  <c r="AQ16" i="9"/>
  <c r="BE16" i="9"/>
  <c r="AO17" i="9"/>
  <c r="BE17" i="9"/>
  <c r="CF17" i="9" s="1"/>
  <c r="AP18" i="9"/>
  <c r="AY18" i="9"/>
  <c r="BI18" i="9"/>
  <c r="AQ19" i="9"/>
  <c r="BG19" i="9"/>
  <c r="AV20" i="9"/>
  <c r="BH20" i="9"/>
  <c r="AV21" i="9"/>
  <c r="BW21" i="9" s="1"/>
  <c r="BH21" i="9"/>
  <c r="AQ6" i="8"/>
  <c r="AN7" i="8"/>
  <c r="AY7" i="8"/>
  <c r="BF8" i="8"/>
  <c r="AX9" i="8"/>
  <c r="AM10" i="8"/>
  <c r="AY10" i="8"/>
  <c r="BZ10" i="8" s="1"/>
  <c r="AV12" i="8"/>
  <c r="BW12" i="8" s="1"/>
  <c r="BG12" i="8"/>
  <c r="CH12" i="8" s="1"/>
  <c r="AQ14" i="8"/>
  <c r="BE14" i="8"/>
  <c r="AP15" i="8"/>
  <c r="BF15" i="8"/>
  <c r="AQ16" i="8"/>
  <c r="BF16" i="8"/>
  <c r="AQ17" i="8"/>
  <c r="AZ17" i="8"/>
  <c r="AN18" i="8"/>
  <c r="AY18" i="8"/>
  <c r="AN19" i="8"/>
  <c r="AW19" i="8"/>
  <c r="BG19" i="8"/>
  <c r="AV20" i="8"/>
  <c r="BG20" i="8"/>
  <c r="AO6" i="12"/>
  <c r="AT7" i="12"/>
  <c r="BE9" i="12"/>
  <c r="BF10" i="12"/>
  <c r="AX12" i="12"/>
  <c r="BY12" i="12" s="1"/>
  <c r="BL14" i="12"/>
  <c r="BC7" i="12"/>
  <c r="CD7" i="12" s="1"/>
  <c r="AV8" i="12"/>
  <c r="BI9" i="12"/>
  <c r="BG12" i="12"/>
  <c r="CH12" i="12" s="1"/>
  <c r="AM14" i="12"/>
  <c r="AQ15" i="12"/>
  <c r="AZ16" i="12"/>
  <c r="AZ17" i="12"/>
  <c r="BG18" i="12"/>
  <c r="CH18" i="12" s="1"/>
  <c r="AN20" i="12"/>
  <c r="AS21" i="12"/>
  <c r="AN9" i="11"/>
  <c r="AM10" i="11"/>
  <c r="BI10" i="11"/>
  <c r="BI14" i="11"/>
  <c r="BF16" i="11"/>
  <c r="BE17" i="11"/>
  <c r="CF17" i="11" s="1"/>
  <c r="AY18" i="11"/>
  <c r="AQ20" i="11"/>
  <c r="BE21" i="11"/>
  <c r="AX6" i="10"/>
  <c r="AO7" i="10"/>
  <c r="BA7" i="10"/>
  <c r="AM9" i="10"/>
  <c r="AX9" i="10"/>
  <c r="AM10" i="10"/>
  <c r="BC10" i="10"/>
  <c r="BF12" i="10"/>
  <c r="CG12" i="10" s="1"/>
  <c r="AO14" i="10"/>
  <c r="BF14" i="10"/>
  <c r="AW15" i="10"/>
  <c r="BI15" i="10"/>
  <c r="AW16" i="10"/>
  <c r="BH16" i="10"/>
  <c r="BF17" i="10"/>
  <c r="AQ18" i="10"/>
  <c r="BF18" i="10"/>
  <c r="AQ19" i="10"/>
  <c r="AZ19" i="10"/>
  <c r="AX20" i="10"/>
  <c r="BI20" i="10"/>
  <c r="AV21" i="10"/>
  <c r="BH21" i="10"/>
  <c r="AN7" i="9"/>
  <c r="AZ7" i="9"/>
  <c r="AM9" i="9"/>
  <c r="AX9" i="9"/>
  <c r="AX10" i="9"/>
  <c r="BI10" i="9"/>
  <c r="CJ10" i="9" s="1"/>
  <c r="AX12" i="9"/>
  <c r="BY12" i="9" s="1"/>
  <c r="AW14" i="9"/>
  <c r="BH14" i="9"/>
  <c r="AW15" i="9"/>
  <c r="BI15" i="9"/>
  <c r="AW16" i="9"/>
  <c r="BE7" i="12"/>
  <c r="BM8" i="12"/>
  <c r="AM10" i="12"/>
  <c r="BH12" i="12"/>
  <c r="CI12" i="12" s="1"/>
  <c r="AP14" i="12"/>
  <c r="AT15" i="12"/>
  <c r="BD16" i="12"/>
  <c r="BG17" i="12"/>
  <c r="BH18" i="12"/>
  <c r="CI18" i="12" s="1"/>
  <c r="AQ20" i="12"/>
  <c r="BR20" i="12" s="1"/>
  <c r="AV21" i="12"/>
  <c r="AO6" i="11"/>
  <c r="AO7" i="11"/>
  <c r="AQ9" i="11"/>
  <c r="AO10" i="11"/>
  <c r="BP10" i="11" s="1"/>
  <c r="AQ14" i="11"/>
  <c r="AM15" i="11"/>
  <c r="BN15" i="11" s="1"/>
  <c r="AN16" i="11"/>
  <c r="BO16" i="11" s="1"/>
  <c r="BG16" i="11"/>
  <c r="BF17" i="11"/>
  <c r="BB18" i="11"/>
  <c r="AV19" i="11"/>
  <c r="AX20" i="11"/>
  <c r="BL20" i="11"/>
  <c r="BF21" i="11"/>
  <c r="AX14" i="12"/>
  <c r="BY14" i="12" s="1"/>
  <c r="AP18" i="12"/>
  <c r="AQ21" i="12"/>
  <c r="AZ7" i="11"/>
  <c r="AM9" i="11"/>
  <c r="BE15" i="11"/>
  <c r="AT18" i="11"/>
  <c r="AN7" i="10"/>
  <c r="AS9" i="10"/>
  <c r="AV10" i="10"/>
  <c r="BE12" i="10"/>
  <c r="CF12" i="10" s="1"/>
  <c r="BE14" i="10"/>
  <c r="BH15" i="10"/>
  <c r="BG16" i="10"/>
  <c r="BE17" i="10"/>
  <c r="BE18" i="10"/>
  <c r="CF18" i="10" s="1"/>
  <c r="AY19" i="10"/>
  <c r="BZ19" i="10" s="1"/>
  <c r="AW20" i="10"/>
  <c r="AU21" i="10"/>
  <c r="BI6" i="9"/>
  <c r="AQ9" i="9"/>
  <c r="AP10" i="9"/>
  <c r="AZ18" i="9"/>
  <c r="AM19" i="9"/>
  <c r="BI19" i="9"/>
  <c r="BG20" i="9"/>
  <c r="AX21" i="9"/>
  <c r="AO6" i="8"/>
  <c r="AO7" i="8"/>
  <c r="BF7" i="8"/>
  <c r="AP15" i="12"/>
  <c r="AZ18" i="12"/>
  <c r="BB7" i="11"/>
  <c r="CC7" i="11" s="1"/>
  <c r="BB9" i="11"/>
  <c r="AQ16" i="11"/>
  <c r="AX18" i="11"/>
  <c r="BH20" i="11"/>
  <c r="AP7" i="10"/>
  <c r="AV9" i="10"/>
  <c r="AX10" i="10"/>
  <c r="BG12" i="10"/>
  <c r="CH12" i="10" s="1"/>
  <c r="BH14" i="10"/>
  <c r="AM16" i="10"/>
  <c r="BI16" i="10"/>
  <c r="BG17" i="10"/>
  <c r="BG18" i="10"/>
  <c r="BA19" i="10"/>
  <c r="AY20" i="10"/>
  <c r="AW21" i="10"/>
  <c r="BX21" i="10" s="1"/>
  <c r="AM7" i="9"/>
  <c r="AV9" i="9"/>
  <c r="AV10" i="9"/>
  <c r="AW12" i="9"/>
  <c r="BX12" i="9" s="1"/>
  <c r="AV14" i="9"/>
  <c r="AV15" i="9"/>
  <c r="AV16" i="9"/>
  <c r="AP17" i="9"/>
  <c r="BQ17" i="9" s="1"/>
  <c r="BI17" i="9"/>
  <c r="BB18" i="9"/>
  <c r="AP19" i="9"/>
  <c r="AM20" i="9"/>
  <c r="BI20" i="9"/>
  <c r="AY21" i="9"/>
  <c r="AP6" i="8"/>
  <c r="AP7" i="8"/>
  <c r="BG7" i="8"/>
  <c r="AW8" i="8"/>
  <c r="AY9" i="8"/>
  <c r="AP10" i="8"/>
  <c r="BI10" i="8"/>
  <c r="BI12" i="8"/>
  <c r="CJ12" i="8" s="1"/>
  <c r="AP14" i="8"/>
  <c r="BG14" i="8"/>
  <c r="AX15" i="8"/>
  <c r="AP16" i="8"/>
  <c r="BH16" i="8"/>
  <c r="AV17" i="8"/>
  <c r="AM18" i="8"/>
  <c r="BE18" i="8"/>
  <c r="BF19" i="8"/>
  <c r="AX20" i="8"/>
  <c r="AN21" i="8"/>
  <c r="AZ21" i="8"/>
  <c r="BI15" i="12"/>
  <c r="BC18" i="12"/>
  <c r="BE7" i="11"/>
  <c r="BF9" i="11"/>
  <c r="AZ16" i="11"/>
  <c r="CA16" i="11" s="1"/>
  <c r="BJ18" i="11"/>
  <c r="BI20" i="11"/>
  <c r="AV7" i="10"/>
  <c r="AW9" i="10"/>
  <c r="AY10" i="10"/>
  <c r="AN15" i="10"/>
  <c r="AP16" i="10"/>
  <c r="AO17" i="10"/>
  <c r="AM18" i="10"/>
  <c r="AM19" i="10"/>
  <c r="BG19" i="10"/>
  <c r="BE20" i="10"/>
  <c r="AZ21" i="10"/>
  <c r="AO7" i="9"/>
  <c r="AW9" i="9"/>
  <c r="AW10" i="9"/>
  <c r="AY12" i="9"/>
  <c r="BZ12" i="9" s="1"/>
  <c r="AX14" i="9"/>
  <c r="AX15" i="9"/>
  <c r="AX16" i="9"/>
  <c r="AQ17" i="9"/>
  <c r="AO18" i="9"/>
  <c r="AV19" i="9"/>
  <c r="AN20" i="9"/>
  <c r="AM21" i="9"/>
  <c r="BN21" i="9" s="1"/>
  <c r="AZ21" i="9"/>
  <c r="AU8" i="12"/>
  <c r="AM16" i="12"/>
  <c r="AW19" i="12"/>
  <c r="BG9" i="11"/>
  <c r="AX14" i="11"/>
  <c r="BA16" i="11"/>
  <c r="AP19" i="11"/>
  <c r="BQ19" i="11" s="1"/>
  <c r="AR21" i="11"/>
  <c r="AP6" i="10"/>
  <c r="AY7" i="10"/>
  <c r="AY9" i="10"/>
  <c r="BE10" i="10"/>
  <c r="AM14" i="10"/>
  <c r="AP15" i="10"/>
  <c r="AQ17" i="10"/>
  <c r="AO18" i="10"/>
  <c r="AO19" i="10"/>
  <c r="BI19" i="10"/>
  <c r="BG20" i="10"/>
  <c r="BF21" i="10"/>
  <c r="AV7" i="9"/>
  <c r="AY9" i="9"/>
  <c r="AY10" i="9"/>
  <c r="BZ10" i="9" s="1"/>
  <c r="BF12" i="9"/>
  <c r="CG12" i="9" s="1"/>
  <c r="BB14" i="9"/>
  <c r="BE15" i="9"/>
  <c r="AV17" i="9"/>
  <c r="AQ18" i="9"/>
  <c r="BE18" i="9"/>
  <c r="AW19" i="9"/>
  <c r="AQ20" i="9"/>
  <c r="AN21" i="9"/>
  <c r="BF21" i="9"/>
  <c r="BG10" i="12"/>
  <c r="AY17" i="12"/>
  <c r="AM21" i="12"/>
  <c r="BI6" i="11"/>
  <c r="BE8" i="11"/>
  <c r="BL12" i="11"/>
  <c r="CM12" i="11" s="1"/>
  <c r="AZ15" i="11"/>
  <c r="AO18" i="11"/>
  <c r="AN20" i="11"/>
  <c r="BI6" i="10"/>
  <c r="BJ7" i="10"/>
  <c r="AN9" i="10"/>
  <c r="AO10" i="10"/>
  <c r="AZ14" i="10"/>
  <c r="CA14" i="10" s="1"/>
  <c r="BF15" i="10"/>
  <c r="BF16" i="10"/>
  <c r="BA17" i="10"/>
  <c r="AX19" i="10"/>
  <c r="AV20" i="10"/>
  <c r="BG6" i="9"/>
  <c r="BH7" i="9"/>
  <c r="AN9" i="9"/>
  <c r="BO9" i="9" s="1"/>
  <c r="AM10" i="9"/>
  <c r="AO14" i="9"/>
  <c r="AO15" i="9"/>
  <c r="AP16" i="9"/>
  <c r="BI16" i="9"/>
  <c r="BG17" i="9"/>
  <c r="AX18" i="9"/>
  <c r="BH19" i="9"/>
  <c r="CI19" i="9" s="1"/>
  <c r="AZ20" i="9"/>
  <c r="AW21" i="9"/>
  <c r="AM7" i="8"/>
  <c r="BE7" i="8"/>
  <c r="AM8" i="8"/>
  <c r="AV9" i="8"/>
  <c r="AN10" i="8"/>
  <c r="BF10" i="8"/>
  <c r="BF12" i="8"/>
  <c r="CG12" i="8" s="1"/>
  <c r="AM14" i="8"/>
  <c r="BB14" i="8"/>
  <c r="AV15" i="8"/>
  <c r="AM16" i="8"/>
  <c r="BE16" i="8"/>
  <c r="BG17" i="8"/>
  <c r="AX18" i="8"/>
  <c r="AP19" i="8"/>
  <c r="BB19" i="8"/>
  <c r="AQ20" i="8"/>
  <c r="BI20" i="8"/>
  <c r="AW21" i="8"/>
  <c r="AV12" i="9"/>
  <c r="BW12" i="9" s="1"/>
  <c r="AQ14" i="9"/>
  <c r="AQ15" i="9"/>
  <c r="BR15" i="9" s="1"/>
  <c r="AN17" i="9"/>
  <c r="BH17" i="9"/>
  <c r="AN8" i="8"/>
  <c r="AZ20" i="12"/>
  <c r="AQ17" i="11"/>
  <c r="BB7" i="10"/>
  <c r="BF8" i="10"/>
  <c r="CG8" i="10" s="1"/>
  <c r="AN14" i="10"/>
  <c r="BO14" i="10" s="1"/>
  <c r="BB16" i="10"/>
  <c r="AS19" i="10"/>
  <c r="BG21" i="10"/>
  <c r="AQ6" i="9"/>
  <c r="BG10" i="9"/>
  <c r="BG14" i="9"/>
  <c r="AW17" i="9"/>
  <c r="BX17" i="9" s="1"/>
  <c r="BK18" i="9"/>
  <c r="AQ21" i="9"/>
  <c r="BI6" i="8"/>
  <c r="AW9" i="8"/>
  <c r="AW10" i="8"/>
  <c r="BH12" i="8"/>
  <c r="CI12" i="8" s="1"/>
  <c r="AY14" i="8"/>
  <c r="AW15" i="8"/>
  <c r="AV16" i="8"/>
  <c r="BW16" i="8" s="1"/>
  <c r="AP17" i="8"/>
  <c r="BI17" i="8"/>
  <c r="BG18" i="8"/>
  <c r="AY19" i="8"/>
  <c r="AW20" i="8"/>
  <c r="AQ21" i="8"/>
  <c r="BG21" i="8"/>
  <c r="AU9" i="12"/>
  <c r="BA12" i="12"/>
  <c r="CB12" i="12" s="1"/>
  <c r="AV17" i="11"/>
  <c r="BG7" i="10"/>
  <c r="BF9" i="10"/>
  <c r="AP14" i="10"/>
  <c r="AS17" i="10"/>
  <c r="AV19" i="10"/>
  <c r="BI21" i="10"/>
  <c r="CJ21" i="10" s="1"/>
  <c r="AX6" i="9"/>
  <c r="AV8" i="9"/>
  <c r="BH10" i="9"/>
  <c r="BH12" i="9"/>
  <c r="CI12" i="9" s="1"/>
  <c r="BI14" i="9"/>
  <c r="AZ17" i="9"/>
  <c r="AX19" i="9"/>
  <c r="AU21" i="9"/>
  <c r="AP6" i="12"/>
  <c r="BG9" i="12"/>
  <c r="BC17" i="11"/>
  <c r="BH9" i="10"/>
  <c r="AX14" i="10"/>
  <c r="AV17" i="10"/>
  <c r="BJ19" i="10"/>
  <c r="AX7" i="9"/>
  <c r="BY7" i="9" s="1"/>
  <c r="BE8" i="9"/>
  <c r="BI12" i="9"/>
  <c r="CJ12" i="9" s="1"/>
  <c r="BG15" i="9"/>
  <c r="BF17" i="9"/>
  <c r="AY19" i="9"/>
  <c r="BG21" i="9"/>
  <c r="AT7" i="8"/>
  <c r="BE9" i="8"/>
  <c r="CF9" i="8" s="1"/>
  <c r="AZ10" i="8"/>
  <c r="BF14" i="8"/>
  <c r="BE15" i="8"/>
  <c r="AX16" i="8"/>
  <c r="AP18" i="8"/>
  <c r="AM19" i="8"/>
  <c r="BE19" i="8"/>
  <c r="AZ20" i="8"/>
  <c r="AX17" i="12"/>
  <c r="AX6" i="11"/>
  <c r="BF10" i="11"/>
  <c r="BF14" i="11"/>
  <c r="AM20" i="11"/>
  <c r="AY6" i="10"/>
  <c r="BC15" i="10"/>
  <c r="AV18" i="10"/>
  <c r="BH20" i="10"/>
  <c r="BH9" i="9"/>
  <c r="BF16" i="9"/>
  <c r="AU18" i="9"/>
  <c r="AX20" i="9"/>
  <c r="AY6" i="8"/>
  <c r="AZ7" i="8"/>
  <c r="AN9" i="8"/>
  <c r="BO9" i="8" s="1"/>
  <c r="BI9" i="8"/>
  <c r="AY12" i="8"/>
  <c r="BZ12" i="8" s="1"/>
  <c r="AV14" i="8"/>
  <c r="AN15" i="8"/>
  <c r="BI15" i="8"/>
  <c r="BI16" i="8"/>
  <c r="AW18" i="8"/>
  <c r="AM20" i="8"/>
  <c r="BN20" i="8" s="1"/>
  <c r="BH20" i="8"/>
  <c r="BC21" i="8"/>
  <c r="BD19" i="12"/>
  <c r="BG6" i="11"/>
  <c r="BH14" i="11"/>
  <c r="AV21" i="11"/>
  <c r="BG6" i="10"/>
  <c r="AV8" i="10"/>
  <c r="BW8" i="10" s="1"/>
  <c r="AV16" i="10"/>
  <c r="AY18" i="10"/>
  <c r="AM21" i="10"/>
  <c r="BI9" i="9"/>
  <c r="BG16" i="9"/>
  <c r="BH18" i="9"/>
  <c r="AY20" i="9"/>
  <c r="AZ6" i="8"/>
  <c r="BI7" i="8"/>
  <c r="AO9" i="8"/>
  <c r="AO10" i="8"/>
  <c r="AZ12" i="8"/>
  <c r="CA12" i="8" s="1"/>
  <c r="AW14" i="8"/>
  <c r="AO15" i="8"/>
  <c r="AO16" i="8"/>
  <c r="AM17" i="8"/>
  <c r="BN17" i="8" s="1"/>
  <c r="BE17" i="8"/>
  <c r="AZ18" i="8"/>
  <c r="AV19" i="8"/>
  <c r="AN20" i="8"/>
  <c r="AM21" i="8"/>
  <c r="BE21" i="8"/>
  <c r="BE19" i="12"/>
  <c r="AX15" i="11"/>
  <c r="BY15" i="11" s="1"/>
  <c r="AY21" i="11"/>
  <c r="AZ7" i="10"/>
  <c r="BE8" i="10"/>
  <c r="AX10" i="12"/>
  <c r="BE10" i="11"/>
  <c r="BG19" i="11"/>
  <c r="AV12" i="10"/>
  <c r="BW12" i="10" s="1"/>
  <c r="AM20" i="10"/>
  <c r="BN20" i="10" s="1"/>
  <c r="AP6" i="9"/>
  <c r="BF9" i="9"/>
  <c r="BF19" i="9"/>
  <c r="BH9" i="8"/>
  <c r="AQ15" i="8"/>
  <c r="AO17" i="8"/>
  <c r="BF18" i="8"/>
  <c r="AP20" i="8"/>
  <c r="BQ20" i="8" s="1"/>
  <c r="BF21" i="8"/>
  <c r="BG6" i="8"/>
  <c r="BE10" i="8"/>
  <c r="AO14" i="8"/>
  <c r="BH15" i="8"/>
  <c r="BM21" i="9"/>
  <c r="AX14" i="8"/>
  <c r="AX19" i="8"/>
  <c r="BY19" i="8" s="1"/>
  <c r="AW16" i="12"/>
  <c r="AQ6" i="10"/>
  <c r="AP9" i="8"/>
  <c r="AX7" i="8"/>
  <c r="AV21" i="8"/>
  <c r="AR19" i="11"/>
  <c r="BF9" i="8"/>
  <c r="AU18" i="8"/>
  <c r="AY12" i="10"/>
  <c r="BZ12" i="10" s="1"/>
  <c r="AP20" i="10"/>
  <c r="AY7" i="9"/>
  <c r="BE10" i="9"/>
  <c r="BF14" i="9"/>
  <c r="AW20" i="9"/>
  <c r="AQ10" i="8"/>
  <c r="AZ15" i="8"/>
  <c r="CA15" i="8" s="1"/>
  <c r="BI18" i="8"/>
  <c r="AY20" i="8"/>
  <c r="BI21" i="8"/>
  <c r="BE8" i="8"/>
  <c r="AX12" i="8"/>
  <c r="BY12" i="8" s="1"/>
  <c r="AY17" i="8"/>
  <c r="AQ19" i="8"/>
  <c r="BF20" i="8"/>
  <c r="CG20" i="8" s="1"/>
  <c r="AS16" i="8"/>
  <c r="BF17" i="8"/>
  <c r="AZ12" i="11"/>
  <c r="CA12" i="11" s="1"/>
  <c r="AW16" i="8"/>
  <c r="AZ19" i="8"/>
  <c r="AO17" i="12"/>
  <c r="BE12" i="11"/>
  <c r="CF12" i="11" s="1"/>
  <c r="AP18" i="10"/>
  <c r="BQ18" i="10" s="1"/>
  <c r="AZ9" i="8"/>
  <c r="AR10" i="11"/>
  <c r="AP19" i="10"/>
  <c r="BI19" i="8"/>
  <c r="CJ19" i="8" s="1"/>
  <c r="AY21" i="8"/>
  <c r="BM6" i="12"/>
  <c r="BI9" i="10"/>
  <c r="AQ15" i="10"/>
  <c r="BR15" i="10" s="1"/>
  <c r="AP21" i="10"/>
  <c r="BE7" i="9"/>
  <c r="BH15" i="9"/>
  <c r="AO21" i="9"/>
  <c r="AX6" i="8"/>
  <c r="AX10" i="8"/>
  <c r="AW12" i="8"/>
  <c r="BX12" i="8" s="1"/>
  <c r="BG15" i="8"/>
  <c r="CH15" i="8" s="1"/>
  <c r="AX17" i="8"/>
  <c r="AO19" i="8"/>
  <c r="BE20" i="8"/>
  <c r="AW7" i="8"/>
  <c r="AT21" i="8"/>
  <c r="BH14" i="8"/>
  <c r="AZ16" i="8"/>
  <c r="AQ18" i="8"/>
  <c r="BR18" i="8" s="1"/>
  <c r="BH19" i="8"/>
  <c r="BI14" i="8"/>
  <c r="BB7" i="12"/>
  <c r="BH10" i="10"/>
  <c r="AX15" i="10"/>
  <c r="AM16" i="9"/>
  <c r="BI21" i="9"/>
  <c r="AX16" i="10"/>
  <c r="BY16" i="10" s="1"/>
  <c r="BH16" i="9"/>
  <c r="AQ7" i="8"/>
  <c r="AM9" i="8"/>
  <c r="BG10" i="8"/>
  <c r="BE12" i="8"/>
  <c r="CF12" i="8" s="1"/>
  <c r="AP21" i="8"/>
  <c r="AY17" i="10"/>
  <c r="AS18" i="9"/>
  <c r="BA14" i="8"/>
  <c r="AO18" i="8"/>
  <c r="AT18" i="9"/>
  <c r="BF8" i="9"/>
  <c r="BJ18" i="9"/>
  <c r="BG16" i="8"/>
  <c r="AS17" i="8"/>
  <c r="BB12" i="8"/>
  <c r="CC12" i="8" s="1"/>
  <c r="AT9" i="12"/>
  <c r="BL10" i="10"/>
  <c r="AR20" i="10"/>
  <c r="AR21" i="10"/>
  <c r="BC18" i="9"/>
  <c r="AT19" i="10"/>
  <c r="AR19" i="9"/>
  <c r="BJ21" i="11"/>
  <c r="BM8" i="9"/>
  <c r="BK12" i="11"/>
  <c r="CL12" i="11" s="1"/>
  <c r="AT15" i="9"/>
  <c r="AT14" i="11"/>
  <c r="AU6" i="11"/>
  <c r="BK20" i="12"/>
  <c r="BM16" i="9"/>
  <c r="AS7" i="12"/>
  <c r="BB17" i="12"/>
  <c r="AT16" i="11"/>
  <c r="BA17" i="9"/>
  <c r="BJ9" i="8"/>
  <c r="BB14" i="11"/>
  <c r="BD21" i="11"/>
  <c r="AT17" i="12"/>
  <c r="BL17" i="11"/>
  <c r="BC16" i="12"/>
  <c r="BC15" i="11"/>
  <c r="BB16" i="12"/>
  <c r="BL9" i="12"/>
  <c r="AR21" i="9"/>
  <c r="BD16" i="10"/>
  <c r="BJ7" i="11"/>
  <c r="BJ16" i="10"/>
  <c r="BA15" i="11"/>
  <c r="AS20" i="12"/>
  <c r="BL10" i="12"/>
  <c r="BA18" i="8"/>
  <c r="BM10" i="11"/>
  <c r="BA17" i="11"/>
  <c r="BB15" i="11"/>
  <c r="BD15" i="8"/>
  <c r="BB16" i="8"/>
  <c r="AR9" i="10"/>
  <c r="AU21" i="8"/>
  <c r="AR16" i="9"/>
  <c r="BM20" i="8"/>
  <c r="BA20" i="10"/>
  <c r="BC18" i="10"/>
  <c r="BL18" i="9"/>
  <c r="BM10" i="9"/>
  <c r="BB14" i="10"/>
  <c r="BL16" i="9"/>
  <c r="BB20" i="11"/>
  <c r="AU6" i="9"/>
  <c r="AS21" i="8"/>
  <c r="BB12" i="9"/>
  <c r="CC12" i="9" s="1"/>
  <c r="BJ12" i="11"/>
  <c r="CK12" i="11" s="1"/>
  <c r="BK9" i="10"/>
  <c r="BM6" i="11"/>
  <c r="BL19" i="12"/>
  <c r="AT14" i="9"/>
  <c r="AS18" i="8"/>
  <c r="BK19" i="10"/>
  <c r="BD9" i="12"/>
  <c r="BL14" i="11"/>
  <c r="CM14" i="11" s="1"/>
  <c r="AS9" i="12"/>
  <c r="AU6" i="8"/>
  <c r="BC10" i="11"/>
  <c r="AR17" i="11"/>
  <c r="BC17" i="12"/>
  <c r="BD15" i="11"/>
  <c r="BM14" i="12"/>
  <c r="AR14" i="11"/>
  <c r="BS14" i="11" s="1"/>
  <c r="BD15" i="12"/>
  <c r="BC9" i="12"/>
  <c r="BK10" i="12"/>
  <c r="AU15" i="8"/>
  <c r="BL19" i="11"/>
  <c r="BD21" i="12"/>
  <c r="BM14" i="10"/>
  <c r="BK14" i="11"/>
  <c r="CL14" i="11" s="1"/>
  <c r="BJ19" i="12"/>
  <c r="BC10" i="12"/>
  <c r="AU10" i="8"/>
  <c r="AR8" i="11"/>
  <c r="BK16" i="11"/>
  <c r="BK15" i="11"/>
  <c r="BL15" i="8"/>
  <c r="AT10" i="9"/>
  <c r="BA9" i="10"/>
  <c r="BL16" i="10"/>
  <c r="BK21" i="11"/>
  <c r="BK19" i="11"/>
  <c r="AT10" i="10"/>
  <c r="AU18" i="11"/>
  <c r="BB17" i="11"/>
  <c r="AS19" i="8"/>
  <c r="BT19" i="8" s="1"/>
  <c r="BA16" i="9"/>
  <c r="BL12" i="9"/>
  <c r="CM12" i="9" s="1"/>
  <c r="BA12" i="10"/>
  <c r="CB12" i="10" s="1"/>
  <c r="BD12" i="10"/>
  <c r="CE12" i="10" s="1"/>
  <c r="AR20" i="11"/>
  <c r="AU19" i="10"/>
  <c r="AT9" i="11"/>
  <c r="AU20" i="8"/>
  <c r="BD17" i="11"/>
  <c r="BL12" i="10"/>
  <c r="CM12" i="10" s="1"/>
  <c r="BB21" i="8"/>
  <c r="BB9" i="10"/>
  <c r="BD17" i="12"/>
  <c r="BD12" i="12"/>
  <c r="CE12" i="12" s="1"/>
  <c r="BC12" i="9"/>
  <c r="CD12" i="9" s="1"/>
  <c r="BJ17" i="8"/>
  <c r="BL15" i="10"/>
  <c r="BK8" i="12"/>
  <c r="BB9" i="12"/>
  <c r="BK12" i="9"/>
  <c r="CL12" i="9" s="1"/>
  <c r="BJ12" i="9"/>
  <c r="CK12" i="9" s="1"/>
  <c r="AT10" i="11"/>
  <c r="AR16" i="11"/>
  <c r="BL17" i="12"/>
  <c r="CM17" i="12" s="1"/>
  <c r="BB8" i="12"/>
  <c r="BJ14" i="11"/>
  <c r="BC19" i="11"/>
  <c r="AS8" i="12"/>
  <c r="AR9" i="12"/>
  <c r="BJ14" i="8"/>
  <c r="BA19" i="11"/>
  <c r="BB21" i="12"/>
  <c r="BL10" i="11"/>
  <c r="BA19" i="12"/>
  <c r="BD7" i="12"/>
  <c r="BJ19" i="9"/>
  <c r="BK7" i="11"/>
  <c r="BD20" i="12"/>
  <c r="AT14" i="8"/>
  <c r="BL10" i="9"/>
  <c r="BJ9" i="10"/>
  <c r="AT17" i="10"/>
  <c r="BJ16" i="11"/>
  <c r="AU17" i="8"/>
  <c r="BL6" i="10"/>
  <c r="BJ20" i="11"/>
  <c r="BM19" i="10"/>
  <c r="AT17" i="8"/>
  <c r="AT19" i="8"/>
  <c r="BC12" i="11"/>
  <c r="CD12" i="11" s="1"/>
  <c r="AR16" i="12"/>
  <c r="BK21" i="8"/>
  <c r="AR7" i="9"/>
  <c r="AT19" i="12"/>
  <c r="BJ10" i="11"/>
  <c r="BD19" i="11"/>
  <c r="AR10" i="12"/>
  <c r="BD6" i="9"/>
  <c r="BA12" i="8"/>
  <c r="CB12" i="8" s="1"/>
  <c r="BJ12" i="10"/>
  <c r="CK12" i="10" s="1"/>
  <c r="BB17" i="10"/>
  <c r="BD10" i="11"/>
  <c r="BK9" i="12"/>
  <c r="BB17" i="8"/>
  <c r="CC17" i="8" s="1"/>
  <c r="AT14" i="12"/>
  <c r="BB12" i="11"/>
  <c r="CC12" i="11" s="1"/>
  <c r="BB14" i="12"/>
  <c r="BK12" i="10"/>
  <c r="CL12" i="10" s="1"/>
  <c r="BA14" i="11"/>
  <c r="AT10" i="12"/>
  <c r="AU7" i="12"/>
  <c r="BJ6" i="12"/>
  <c r="BC18" i="11"/>
  <c r="AU16" i="12"/>
  <c r="BL21" i="11"/>
  <c r="BA10" i="11"/>
  <c r="BB19" i="12"/>
  <c r="AR14" i="9"/>
  <c r="AU21" i="12"/>
  <c r="AS17" i="12"/>
  <c r="AS10" i="11"/>
  <c r="BD18" i="10"/>
  <c r="BD15" i="9"/>
  <c r="AS7" i="9"/>
  <c r="BC20" i="10"/>
  <c r="BK15" i="10"/>
  <c r="BK18" i="12"/>
  <c r="AT6" i="9"/>
  <c r="BM18" i="11"/>
  <c r="BM14" i="11"/>
  <c r="AT9" i="9"/>
  <c r="AT15" i="10"/>
  <c r="AU21" i="11"/>
  <c r="BJ12" i="8"/>
  <c r="CK12" i="8" s="1"/>
  <c r="AU19" i="8"/>
  <c r="AT9" i="10"/>
  <c r="BA20" i="11"/>
  <c r="BJ21" i="12"/>
  <c r="BJ19" i="8"/>
  <c r="BL9" i="11"/>
  <c r="BM12" i="10"/>
  <c r="CN12" i="10" s="1"/>
  <c r="AR15" i="11"/>
  <c r="BC6" i="11"/>
  <c r="BK17" i="8"/>
  <c r="BC12" i="12"/>
  <c r="CD12" i="12" s="1"/>
  <c r="BD6" i="12"/>
  <c r="AR7" i="11"/>
  <c r="BA21" i="9"/>
  <c r="BJ14" i="12"/>
  <c r="BA21" i="11"/>
  <c r="BM17" i="12"/>
  <c r="BL18" i="10"/>
  <c r="BM15" i="12"/>
  <c r="BB10" i="11"/>
  <c r="BB7" i="9"/>
  <c r="AR7" i="8"/>
  <c r="BB8" i="11"/>
  <c r="BM21" i="10"/>
  <c r="BD18" i="11"/>
  <c r="AS14" i="10"/>
  <c r="AS9" i="11"/>
  <c r="AR20" i="12"/>
  <c r="BL6" i="11"/>
  <c r="BC21" i="12"/>
  <c r="AS19" i="12"/>
  <c r="BM16" i="12"/>
  <c r="BJ21" i="9"/>
  <c r="BK9" i="8"/>
  <c r="CL9" i="8" s="1"/>
  <c r="BJ15" i="11"/>
  <c r="BL7" i="11"/>
  <c r="BC21" i="11"/>
  <c r="BA21" i="12"/>
  <c r="AR18" i="8"/>
  <c r="BJ6" i="11"/>
  <c r="BK19" i="12"/>
  <c r="BD12" i="11"/>
  <c r="CE12" i="11" s="1"/>
  <c r="BD14" i="12"/>
  <c r="AS14" i="8"/>
  <c r="AS10" i="12"/>
  <c r="BA9" i="12"/>
  <c r="BK10" i="10"/>
  <c r="BM21" i="12"/>
  <c r="AT6" i="11"/>
  <c r="BK20" i="9"/>
  <c r="BA8" i="12"/>
  <c r="BC20" i="11"/>
  <c r="BJ15" i="12"/>
  <c r="BC16" i="11"/>
  <c r="BK10" i="11"/>
  <c r="BL20" i="9"/>
  <c r="BJ7" i="9"/>
  <c r="AS21" i="11"/>
  <c r="BT21" i="11" s="1"/>
  <c r="AS18" i="12"/>
  <c r="BB15" i="8"/>
  <c r="BL21" i="10"/>
  <c r="AS18" i="11"/>
  <c r="AS7" i="11"/>
  <c r="BA20" i="12"/>
  <c r="BL21" i="12"/>
  <c r="AS16" i="12"/>
  <c r="BC15" i="8"/>
  <c r="BK7" i="9"/>
  <c r="AS16" i="9"/>
  <c r="BK10" i="9"/>
  <c r="BD6" i="8"/>
  <c r="BK16" i="10"/>
  <c r="BJ21" i="8"/>
  <c r="AT7" i="11"/>
  <c r="BU7" i="11" s="1"/>
  <c r="AT21" i="11"/>
  <c r="BD12" i="9"/>
  <c r="CE12" i="9" s="1"/>
  <c r="BM12" i="8"/>
  <c r="CN12" i="8" s="1"/>
  <c r="BA12" i="9"/>
  <c r="CB12" i="9" s="1"/>
  <c r="BA6" i="11"/>
  <c r="AR14" i="12"/>
  <c r="BL18" i="12"/>
  <c r="AU14" i="12"/>
  <c r="BV14" i="12" s="1"/>
  <c r="BB10" i="12"/>
  <c r="BJ9" i="12"/>
  <c r="AR7" i="10"/>
  <c r="AR15" i="12"/>
  <c r="BA19" i="9"/>
  <c r="BM7" i="12"/>
  <c r="BK18" i="11"/>
  <c r="AS15" i="12"/>
  <c r="BT15" i="12" s="1"/>
  <c r="BM15" i="11"/>
  <c r="BB19" i="10"/>
  <c r="BM6" i="9"/>
  <c r="AU8" i="8"/>
  <c r="BD15" i="10"/>
  <c r="BB19" i="11"/>
  <c r="AU20" i="10"/>
  <c r="AU17" i="11"/>
  <c r="BJ20" i="12"/>
  <c r="AU15" i="12"/>
  <c r="BJ15" i="8"/>
  <c r="AS16" i="10"/>
  <c r="BD12" i="8"/>
  <c r="CE12" i="8" s="1"/>
  <c r="AT16" i="9"/>
  <c r="BK15" i="12"/>
  <c r="BJ9" i="9"/>
  <c r="AT10" i="8"/>
  <c r="BM20" i="10"/>
  <c r="BB20" i="12"/>
  <c r="AT6" i="12"/>
  <c r="AT18" i="12"/>
  <c r="BK12" i="12"/>
  <c r="CL12" i="12" s="1"/>
  <c r="BK12" i="8"/>
  <c r="CL12" i="8" s="1"/>
  <c r="BK7" i="12"/>
  <c r="CL7" i="12" s="1"/>
  <c r="BJ19" i="11"/>
  <c r="AR18" i="11"/>
  <c r="BM10" i="12"/>
  <c r="BL12" i="12"/>
  <c r="CM12" i="12" s="1"/>
  <c r="AU19" i="9"/>
  <c r="AU6" i="12"/>
  <c r="BL15" i="11"/>
  <c r="BA14" i="12"/>
  <c r="BK19" i="8"/>
  <c r="BK20" i="11"/>
  <c r="BB6" i="11"/>
  <c r="AR17" i="9"/>
  <c r="AU14" i="11"/>
  <c r="AU9" i="11"/>
  <c r="BC19" i="10"/>
  <c r="BM19" i="11"/>
  <c r="AS16" i="11"/>
  <c r="AR6" i="11"/>
  <c r="BM6" i="8"/>
  <c r="AR10" i="8"/>
  <c r="AU10" i="9"/>
  <c r="BM8" i="8"/>
  <c r="AS14" i="9"/>
  <c r="BM10" i="10"/>
  <c r="BD17" i="10"/>
  <c r="AT14" i="10"/>
  <c r="BD9" i="10"/>
  <c r="BB15" i="10"/>
  <c r="AU14" i="10"/>
  <c r="AS8" i="10"/>
  <c r="BL10" i="8"/>
  <c r="BB6" i="12"/>
  <c r="CC6" i="12" s="1"/>
  <c r="AR20" i="8"/>
  <c r="BC19" i="8"/>
  <c r="BA16" i="10"/>
  <c r="BA10" i="12"/>
  <c r="BK17" i="10"/>
  <c r="BM15" i="10"/>
  <c r="BJ18" i="12"/>
  <c r="BA12" i="11"/>
  <c r="CB12" i="11" s="1"/>
  <c r="BJ17" i="11"/>
  <c r="BK9" i="11"/>
  <c r="AU18" i="12"/>
  <c r="BJ14" i="10"/>
  <c r="AU15" i="9"/>
  <c r="BA9" i="8"/>
  <c r="AS20" i="11"/>
  <c r="BD14" i="11"/>
  <c r="CE14" i="11" s="1"/>
  <c r="BD9" i="11"/>
  <c r="AR18" i="10"/>
  <c r="AU20" i="11"/>
  <c r="AU7" i="11"/>
  <c r="BJ17" i="9"/>
  <c r="BM18" i="8"/>
  <c r="BA21" i="10"/>
  <c r="BD8" i="10"/>
  <c r="CE8" i="10" s="1"/>
  <c r="BC14" i="10"/>
  <c r="BA6" i="10"/>
  <c r="BD14" i="10"/>
  <c r="AU17" i="9"/>
  <c r="BC6" i="9"/>
  <c r="BB8" i="8"/>
  <c r="BM17" i="9"/>
  <c r="AT21" i="9"/>
  <c r="BU21" i="9" s="1"/>
  <c r="BD20" i="9"/>
  <c r="BJ10" i="9"/>
  <c r="BK21" i="9"/>
  <c r="AR8" i="9"/>
  <c r="BJ6" i="9"/>
  <c r="AU9" i="9"/>
  <c r="BL9" i="9"/>
  <c r="BC14" i="9"/>
  <c r="BB20" i="8"/>
  <c r="BA17" i="8"/>
  <c r="BB10" i="8"/>
  <c r="AR6" i="8"/>
  <c r="BM19" i="8"/>
  <c r="AT20" i="8"/>
  <c r="BA10" i="8"/>
  <c r="BL14" i="8"/>
  <c r="BL9" i="8"/>
  <c r="BD9" i="8"/>
  <c r="AS8" i="8"/>
  <c r="AR9" i="11"/>
  <c r="AR16" i="10"/>
  <c r="AS6" i="11"/>
  <c r="AU15" i="11"/>
  <c r="BM16" i="10"/>
  <c r="CN16" i="10" s="1"/>
  <c r="AU8" i="10"/>
  <c r="AS6" i="12"/>
  <c r="BA20" i="8"/>
  <c r="AR14" i="8"/>
  <c r="AS7" i="10"/>
  <c r="BJ10" i="12"/>
  <c r="BK14" i="10"/>
  <c r="BB12" i="10"/>
  <c r="CC12" i="10" s="1"/>
  <c r="AR18" i="12"/>
  <c r="BC14" i="12"/>
  <c r="BM17" i="11"/>
  <c r="BJ8" i="11"/>
  <c r="BJ16" i="12"/>
  <c r="AR14" i="10"/>
  <c r="AS9" i="9"/>
  <c r="AU16" i="11"/>
  <c r="BB21" i="11"/>
  <c r="AS17" i="11"/>
  <c r="BM9" i="11"/>
  <c r="BM20" i="11"/>
  <c r="BD7" i="11"/>
  <c r="BK21" i="12"/>
  <c r="BK16" i="9"/>
  <c r="AS21" i="10"/>
  <c r="BT21" i="10" s="1"/>
  <c r="AU15" i="10"/>
  <c r="AR9" i="8"/>
  <c r="BD10" i="9"/>
  <c r="BL14" i="10"/>
  <c r="BA10" i="10"/>
  <c r="AS18" i="10"/>
  <c r="AR6" i="10"/>
  <c r="BL19" i="10"/>
  <c r="CM19" i="10" s="1"/>
  <c r="BL20" i="8"/>
  <c r="BM20" i="9"/>
  <c r="AR10" i="9"/>
  <c r="BC21" i="9"/>
  <c r="BD18" i="9"/>
  <c r="BA8" i="9"/>
  <c r="BD9" i="9"/>
  <c r="BL14" i="9"/>
  <c r="CM14" i="9" s="1"/>
  <c r="BK6" i="9"/>
  <c r="BM10" i="8"/>
  <c r="BK20" i="8"/>
  <c r="AR19" i="8"/>
  <c r="BK10" i="8"/>
  <c r="BJ6" i="8"/>
  <c r="BC20" i="8"/>
  <c r="BJ10" i="8"/>
  <c r="BM7" i="8"/>
  <c r="AU16" i="8"/>
  <c r="BA15" i="8"/>
  <c r="CB15" i="8" s="1"/>
  <c r="BM8" i="11"/>
  <c r="BJ16" i="9"/>
  <c r="BL20" i="10"/>
  <c r="BK6" i="12"/>
  <c r="BC12" i="8"/>
  <c r="CD12" i="8" s="1"/>
  <c r="BA7" i="8"/>
  <c r="AT19" i="11"/>
  <c r="BM9" i="12"/>
  <c r="BC12" i="10"/>
  <c r="CD12" i="10" s="1"/>
  <c r="BL16" i="12"/>
  <c r="BK14" i="12"/>
  <c r="BC14" i="11"/>
  <c r="CD14" i="11" s="1"/>
  <c r="AU8" i="11"/>
  <c r="BK16" i="12"/>
  <c r="BA14" i="10"/>
  <c r="BK9" i="9"/>
  <c r="BD16" i="11"/>
  <c r="BK17" i="11"/>
  <c r="BK8" i="11"/>
  <c r="BM7" i="11"/>
  <c r="BM20" i="12"/>
  <c r="CN20" i="12" s="1"/>
  <c r="AT20" i="9"/>
  <c r="AS19" i="9"/>
  <c r="BL15" i="9"/>
  <c r="BK7" i="8"/>
  <c r="BB9" i="9"/>
  <c r="BD20" i="10"/>
  <c r="AU7" i="10"/>
  <c r="AU17" i="10"/>
  <c r="BV17" i="10" s="1"/>
  <c r="BJ10" i="10"/>
  <c r="BB18" i="10"/>
  <c r="BJ6" i="10"/>
  <c r="BK18" i="10"/>
  <c r="AR8" i="10"/>
  <c r="AS15" i="10"/>
  <c r="BK6" i="10"/>
  <c r="BC15" i="9"/>
  <c r="BM16" i="8"/>
  <c r="BK8" i="8"/>
  <c r="BB16" i="9"/>
  <c r="BL21" i="9"/>
  <c r="BM18" i="9"/>
  <c r="BJ8" i="9"/>
  <c r="BM9" i="9"/>
  <c r="AU14" i="9"/>
  <c r="BV14" i="9" s="1"/>
  <c r="BC7" i="9"/>
  <c r="BB6" i="9"/>
  <c r="BK14" i="8"/>
  <c r="BC10" i="8"/>
  <c r="AS20" i="8"/>
  <c r="BA19" i="8"/>
  <c r="BK16" i="8"/>
  <c r="BA16" i="12"/>
  <c r="BM18" i="10"/>
  <c r="AU19" i="11"/>
  <c r="BD10" i="10"/>
  <c r="BA14" i="9"/>
  <c r="BC17" i="8"/>
  <c r="AR9" i="9"/>
  <c r="BL18" i="11"/>
  <c r="BA6" i="12"/>
  <c r="CB6" i="12" s="1"/>
  <c r="BL16" i="11"/>
  <c r="BB16" i="11"/>
  <c r="AT16" i="12"/>
  <c r="BU16" i="12" s="1"/>
  <c r="AS14" i="12"/>
  <c r="BC9" i="11"/>
  <c r="BC7" i="11"/>
  <c r="AS15" i="11"/>
  <c r="BM16" i="11"/>
  <c r="CN16" i="11" s="1"/>
  <c r="AS19" i="11"/>
  <c r="AS8" i="11"/>
  <c r="AR17" i="10"/>
  <c r="BS17" i="10" s="1"/>
  <c r="AT21" i="12"/>
  <c r="BD17" i="9"/>
  <c r="BL17" i="9"/>
  <c r="BJ17" i="10"/>
  <c r="BD20" i="8"/>
  <c r="BJ14" i="9"/>
  <c r="AU10" i="10"/>
  <c r="BD21" i="9"/>
  <c r="AT7" i="9"/>
  <c r="BD7" i="10"/>
  <c r="AR10" i="10"/>
  <c r="BC16" i="10"/>
  <c r="BJ21" i="10"/>
  <c r="CK21" i="10" s="1"/>
  <c r="BA8" i="10"/>
  <c r="BM17" i="10"/>
  <c r="AU9" i="10"/>
  <c r="BC9" i="10"/>
  <c r="AS10" i="10"/>
  <c r="BB6" i="10"/>
  <c r="BK15" i="8"/>
  <c r="AT6" i="8"/>
  <c r="AU8" i="9"/>
  <c r="BL6" i="8"/>
  <c r="AS17" i="9"/>
  <c r="BD14" i="9"/>
  <c r="BL7" i="9"/>
  <c r="AS10" i="9"/>
  <c r="BD10" i="8"/>
  <c r="BJ18" i="8"/>
  <c r="BB9" i="8"/>
  <c r="BC16" i="8"/>
  <c r="BC7" i="8"/>
  <c r="BM14" i="8"/>
  <c r="BD18" i="8"/>
  <c r="BD8" i="12"/>
  <c r="AU20" i="12"/>
  <c r="AT7" i="10"/>
  <c r="BU7" i="10" s="1"/>
  <c r="AR15" i="10"/>
  <c r="BA16" i="8"/>
  <c r="BL6" i="9"/>
  <c r="BB12" i="12"/>
  <c r="CC12" i="12" s="1"/>
  <c r="BB20" i="9"/>
  <c r="BJ9" i="11"/>
  <c r="AS20" i="9"/>
  <c r="AR8" i="12"/>
  <c r="BS8" i="12" s="1"/>
  <c r="BD8" i="11"/>
  <c r="AR21" i="12"/>
  <c r="BD10" i="12"/>
  <c r="CE10" i="12" s="1"/>
  <c r="BM19" i="9"/>
  <c r="BM6" i="10"/>
  <c r="BK7" i="10"/>
  <c r="BK6" i="11"/>
  <c r="AT9" i="8"/>
  <c r="BU9" i="8" s="1"/>
  <c r="AS14" i="11"/>
  <c r="BM8" i="10"/>
  <c r="BM18" i="12"/>
  <c r="AS6" i="9"/>
  <c r="AR15" i="8"/>
  <c r="AR19" i="10"/>
  <c r="BK8" i="10"/>
  <c r="CL8" i="10" s="1"/>
  <c r="BC20" i="9"/>
  <c r="BK21" i="10"/>
  <c r="AS20" i="10"/>
  <c r="BJ15" i="10"/>
  <c r="BL18" i="8"/>
  <c r="AS9" i="8"/>
  <c r="BK14" i="9"/>
  <c r="BB21" i="9"/>
  <c r="BD8" i="9"/>
  <c r="CE8" i="9" s="1"/>
  <c r="BJ15" i="9"/>
  <c r="BB17" i="9"/>
  <c r="AU7" i="9"/>
  <c r="BA20" i="9"/>
  <c r="BC17" i="9"/>
  <c r="BD16" i="9"/>
  <c r="BL19" i="8"/>
  <c r="BL21" i="8"/>
  <c r="CM21" i="8" s="1"/>
  <c r="BB7" i="8"/>
  <c r="BL16" i="8"/>
  <c r="BD17" i="8"/>
  <c r="AR21" i="8"/>
  <c r="BC18" i="8"/>
  <c r="BA8" i="8"/>
  <c r="BM21" i="8"/>
  <c r="BD14" i="8"/>
  <c r="CE14" i="8" s="1"/>
  <c r="BD7" i="8"/>
  <c r="AS15" i="8"/>
  <c r="BM9" i="8"/>
  <c r="BB6" i="8"/>
  <c r="BL12" i="8"/>
  <c r="CM12" i="8" s="1"/>
  <c r="AR6" i="12"/>
  <c r="BA9" i="11"/>
  <c r="BM14" i="9"/>
  <c r="BJ8" i="12"/>
  <c r="BL20" i="12"/>
  <c r="AR19" i="12"/>
  <c r="BA7" i="12"/>
  <c r="BA9" i="9"/>
  <c r="AT6" i="10"/>
  <c r="BA7" i="9"/>
  <c r="AR15" i="9"/>
  <c r="BM21" i="11"/>
  <c r="AT21" i="10"/>
  <c r="AT15" i="8"/>
  <c r="BC21" i="10"/>
  <c r="BD19" i="10"/>
  <c r="BL9" i="10"/>
  <c r="BA15" i="9"/>
  <c r="BA10" i="9"/>
  <c r="CB10" i="9" s="1"/>
  <c r="AT19" i="9"/>
  <c r="BB15" i="9"/>
  <c r="AU16" i="9"/>
  <c r="BD8" i="8"/>
  <c r="AS10" i="8"/>
  <c r="AR8" i="8"/>
  <c r="BK18" i="8"/>
  <c r="AU14" i="8"/>
  <c r="BV14" i="8" s="1"/>
  <c r="AU20" i="9"/>
  <c r="AU9" i="8"/>
  <c r="BM15" i="9"/>
  <c r="BJ20" i="10"/>
  <c r="BM19" i="12"/>
  <c r="BD21" i="10"/>
  <c r="AU18" i="10"/>
  <c r="BA18" i="10"/>
  <c r="CB18" i="10" s="1"/>
  <c r="BK20" i="10"/>
  <c r="BC7" i="10"/>
  <c r="BB8" i="9"/>
  <c r="CC8" i="9" s="1"/>
  <c r="BC19" i="9"/>
  <c r="BB10" i="9"/>
  <c r="BJ20" i="8"/>
  <c r="BD19" i="8"/>
  <c r="BJ8" i="8"/>
  <c r="CK8" i="8" s="1"/>
  <c r="BC14" i="8"/>
  <c r="BK6" i="8"/>
  <c r="BM12" i="9"/>
  <c r="CN12" i="9" s="1"/>
  <c r="BL19" i="9"/>
  <c r="BC9" i="8"/>
  <c r="BD18" i="12"/>
  <c r="BB21" i="10"/>
  <c r="AS21" i="9"/>
  <c r="BT21" i="9" s="1"/>
  <c r="AU6" i="10"/>
  <c r="AT18" i="10"/>
  <c r="BB8" i="10"/>
  <c r="BJ18" i="10"/>
  <c r="AT20" i="10"/>
  <c r="BM9" i="10"/>
  <c r="BL7" i="10"/>
  <c r="BJ20" i="9"/>
  <c r="CK20" i="9" s="1"/>
  <c r="BK15" i="9"/>
  <c r="BK17" i="9"/>
  <c r="CL17" i="9" s="1"/>
  <c r="BA6" i="9"/>
  <c r="AS8" i="9"/>
  <c r="AT18" i="8"/>
  <c r="BL17" i="10"/>
  <c r="BA18" i="9"/>
  <c r="BM7" i="9"/>
  <c r="CN7" i="9" s="1"/>
  <c r="BB18" i="8"/>
  <c r="BD6" i="11"/>
  <c r="BK17" i="12"/>
  <c r="BC17" i="10"/>
  <c r="BA15" i="10"/>
  <c r="BK8" i="9"/>
  <c r="AR18" i="9"/>
  <c r="AR6" i="9"/>
  <c r="BS6" i="9" s="1"/>
  <c r="BD16" i="8"/>
  <c r="AT16" i="8"/>
  <c r="AR17" i="8"/>
  <c r="BS17" i="8" s="1"/>
  <c r="BM17" i="8"/>
  <c r="BA6" i="8"/>
  <c r="BD21" i="8"/>
  <c r="AU17" i="12"/>
  <c r="BC6" i="10"/>
  <c r="CD6" i="10" s="1"/>
  <c r="AS7" i="8"/>
  <c r="BC16" i="9"/>
  <c r="BJ16" i="8"/>
  <c r="BB20" i="10"/>
  <c r="AS15" i="9"/>
  <c r="AU7" i="8"/>
  <c r="BL7" i="12"/>
  <c r="AU10" i="11"/>
  <c r="BV10" i="11" s="1"/>
  <c r="BJ7" i="8"/>
  <c r="BM7" i="10"/>
  <c r="AT16" i="10"/>
  <c r="AS6" i="8"/>
  <c r="AR16" i="8"/>
  <c r="BD7" i="9"/>
  <c r="BB19" i="9"/>
  <c r="BC9" i="9"/>
  <c r="CD9" i="9" s="1"/>
  <c r="BL17" i="8"/>
  <c r="BA21" i="8"/>
  <c r="BL7" i="8"/>
  <c r="AT20" i="12"/>
  <c r="BD19" i="9"/>
  <c r="BJ8" i="10"/>
  <c r="AU16" i="10"/>
  <c r="BB10" i="10"/>
  <c r="CC10" i="10" s="1"/>
  <c r="AR20" i="9"/>
  <c r="BK19" i="9"/>
  <c r="BM15" i="8"/>
  <c r="CN15" i="8" s="1"/>
  <c r="AS6" i="10"/>
  <c r="AT17" i="9"/>
  <c r="BC6" i="8"/>
  <c r="BE21" i="7"/>
  <c r="AO21" i="7"/>
  <c r="BI20" i="7"/>
  <c r="AX20" i="7"/>
  <c r="BE19" i="7"/>
  <c r="AO19" i="7"/>
  <c r="BI18" i="7"/>
  <c r="AW18" i="7"/>
  <c r="AY17" i="7"/>
  <c r="AM17" i="7"/>
  <c r="BG16" i="7"/>
  <c r="BD16" i="7"/>
  <c r="AZ15" i="7"/>
  <c r="AN15" i="7"/>
  <c r="BH14" i="7"/>
  <c r="AV14" i="7"/>
  <c r="BH12" i="7"/>
  <c r="CI12" i="7" s="1"/>
  <c r="AW12" i="7"/>
  <c r="BX12" i="7" s="1"/>
  <c r="BH10" i="7"/>
  <c r="AV10" i="7"/>
  <c r="AY9" i="7"/>
  <c r="AM9" i="7"/>
  <c r="AM8" i="7"/>
  <c r="AX7" i="7"/>
  <c r="AM7" i="7"/>
  <c r="AZ6" i="7"/>
  <c r="BG21" i="6"/>
  <c r="AQ21" i="6"/>
  <c r="BG20" i="6"/>
  <c r="AQ20" i="6"/>
  <c r="BI19" i="6"/>
  <c r="AW19" i="6"/>
  <c r="BH18" i="6"/>
  <c r="AV18" i="6"/>
  <c r="BH17" i="6"/>
  <c r="AV17" i="6"/>
  <c r="BG16" i="6"/>
  <c r="AQ16" i="6"/>
  <c r="BH15" i="6"/>
  <c r="AV15" i="6"/>
  <c r="BH14" i="6"/>
  <c r="AV14" i="6"/>
  <c r="BH12" i="6"/>
  <c r="CI12" i="6" s="1"/>
  <c r="AV12" i="6"/>
  <c r="BW12" i="6" s="1"/>
  <c r="BE10" i="6"/>
  <c r="AO10" i="6"/>
  <c r="AZ9" i="6"/>
  <c r="AN9" i="6"/>
  <c r="AM8" i="6"/>
  <c r="AX7" i="6"/>
  <c r="AP6" i="6"/>
  <c r="AY21" i="7"/>
  <c r="AM21" i="7"/>
  <c r="BG20" i="7"/>
  <c r="AV20" i="7"/>
  <c r="AY19" i="7"/>
  <c r="AM19" i="7"/>
  <c r="BG18" i="7"/>
  <c r="AQ18" i="7"/>
  <c r="BI17" i="7"/>
  <c r="AW17" i="7"/>
  <c r="BE16" i="7"/>
  <c r="AP16" i="7"/>
  <c r="AX15" i="7"/>
  <c r="BF14" i="7"/>
  <c r="AP14" i="7"/>
  <c r="BF12" i="7"/>
  <c r="CG12" i="7" s="1"/>
  <c r="BF10" i="7"/>
  <c r="AP10" i="7"/>
  <c r="BI9" i="7"/>
  <c r="AW9" i="7"/>
  <c r="BH7" i="7"/>
  <c r="AV7" i="7"/>
  <c r="BD7" i="7"/>
  <c r="AX6" i="7"/>
  <c r="BE21" i="6"/>
  <c r="AO21" i="6"/>
  <c r="BE20" i="6"/>
  <c r="AO20" i="6"/>
  <c r="BG19" i="6"/>
  <c r="AQ19" i="6"/>
  <c r="BF18" i="6"/>
  <c r="AP18" i="6"/>
  <c r="BF17" i="6"/>
  <c r="AP17" i="6"/>
  <c r="BE16" i="6"/>
  <c r="AO16" i="6"/>
  <c r="BF15" i="6"/>
  <c r="AP15" i="6"/>
  <c r="BF14" i="6"/>
  <c r="AP14" i="6"/>
  <c r="BF12" i="6"/>
  <c r="CG12" i="6" s="1"/>
  <c r="AY10" i="6"/>
  <c r="AM10" i="6"/>
  <c r="AX9" i="6"/>
  <c r="BH7" i="6"/>
  <c r="AV7" i="6"/>
  <c r="BH6" i="6"/>
  <c r="BF20" i="7"/>
  <c r="BF18" i="7"/>
  <c r="AP18" i="7"/>
  <c r="AV17" i="7"/>
  <c r="AZ16" i="7"/>
  <c r="BI15" i="7"/>
  <c r="AW15" i="7"/>
  <c r="AO14" i="7"/>
  <c r="BE12" i="7"/>
  <c r="CF12" i="7" s="1"/>
  <c r="AX21" i="7"/>
  <c r="AQ20" i="7"/>
  <c r="AX19" i="7"/>
  <c r="BH17" i="7"/>
  <c r="AO16" i="7"/>
  <c r="BE14" i="7"/>
  <c r="AZ21" i="7"/>
  <c r="AP20" i="7"/>
  <c r="BF19" i="7"/>
  <c r="BB19" i="7"/>
  <c r="AV18" i="7"/>
  <c r="BE17" i="7"/>
  <c r="AV16" i="7"/>
  <c r="BG15" i="7"/>
  <c r="AM15" i="7"/>
  <c r="AX14" i="7"/>
  <c r="AZ12" i="7"/>
  <c r="CA12" i="7" s="1"/>
  <c r="BE10" i="7"/>
  <c r="AM10" i="7"/>
  <c r="AZ9" i="7"/>
  <c r="BF8" i="7"/>
  <c r="BE7" i="7"/>
  <c r="AN7" i="7"/>
  <c r="BH21" i="6"/>
  <c r="AN21" i="6"/>
  <c r="AX20" i="6"/>
  <c r="AP19" i="6"/>
  <c r="AY18" i="6"/>
  <c r="BI17" i="6"/>
  <c r="AO17" i="6"/>
  <c r="AX16" i="6"/>
  <c r="BI15" i="6"/>
  <c r="AO15" i="6"/>
  <c r="AY14" i="6"/>
  <c r="AY12" i="6"/>
  <c r="BZ12" i="6" s="1"/>
  <c r="AX10" i="6"/>
  <c r="BG9" i="6"/>
  <c r="AO9" i="6"/>
  <c r="BG7" i="6"/>
  <c r="AO7" i="6"/>
  <c r="AQ6" i="6"/>
  <c r="AW21" i="7"/>
  <c r="AO20" i="7"/>
  <c r="AZ19" i="7"/>
  <c r="AO18" i="7"/>
  <c r="AQ16" i="7"/>
  <c r="BF15" i="7"/>
  <c r="AW14" i="7"/>
  <c r="AY12" i="7"/>
  <c r="BZ12" i="7" s="1"/>
  <c r="AZ10" i="7"/>
  <c r="BE8" i="7"/>
  <c r="AZ7" i="7"/>
  <c r="BF21" i="6"/>
  <c r="AW20" i="6"/>
  <c r="BH19" i="6"/>
  <c r="AX18" i="6"/>
  <c r="BG17" i="6"/>
  <c r="AW16" i="6"/>
  <c r="BG15" i="6"/>
  <c r="AN15" i="6"/>
  <c r="AW10" i="6"/>
  <c r="BF9" i="6"/>
  <c r="BF7" i="6"/>
  <c r="AN7" i="6"/>
  <c r="AO6" i="6"/>
  <c r="BI21" i="7"/>
  <c r="AP21" i="7"/>
  <c r="AZ17" i="7"/>
  <c r="AX9" i="7"/>
  <c r="AQ6" i="7"/>
  <c r="AM21" i="6"/>
  <c r="AO19" i="6"/>
  <c r="AN17" i="6"/>
  <c r="AX14" i="6"/>
  <c r="AX12" i="6"/>
  <c r="BY12" i="6" s="1"/>
  <c r="AM9" i="6"/>
  <c r="AV21" i="7"/>
  <c r="BH20" i="7"/>
  <c r="AN20" i="7"/>
  <c r="AW19" i="7"/>
  <c r="AN18" i="7"/>
  <c r="AX17" i="7"/>
  <c r="BI16" i="7"/>
  <c r="AN16" i="7"/>
  <c r="BE15" i="7"/>
  <c r="AQ14" i="7"/>
  <c r="AX12" i="7"/>
  <c r="BY12" i="7" s="1"/>
  <c r="AY10" i="7"/>
  <c r="AV9" i="7"/>
  <c r="AW8" i="7"/>
  <c r="AY7" i="7"/>
  <c r="AP6" i="7"/>
  <c r="AZ21" i="6"/>
  <c r="BA21" i="6"/>
  <c r="AV20" i="6"/>
  <c r="BF19" i="6"/>
  <c r="AN19" i="6"/>
  <c r="AW18" i="6"/>
  <c r="BE17" i="6"/>
  <c r="AM17" i="6"/>
  <c r="AV16" i="6"/>
  <c r="BE15" i="6"/>
  <c r="AM15" i="6"/>
  <c r="AW14" i="6"/>
  <c r="AW12" i="6"/>
  <c r="BX12" i="6" s="1"/>
  <c r="AV10" i="6"/>
  <c r="BE9" i="6"/>
  <c r="BF8" i="6"/>
  <c r="BE7" i="6"/>
  <c r="AM7" i="6"/>
  <c r="AQ21" i="7"/>
  <c r="BE20" i="7"/>
  <c r="AM20" i="7"/>
  <c r="AV19" i="7"/>
  <c r="BH18" i="7"/>
  <c r="AM18" i="7"/>
  <c r="AQ17" i="7"/>
  <c r="BH16" i="7"/>
  <c r="AM16" i="7"/>
  <c r="AY15" i="7"/>
  <c r="AN14" i="7"/>
  <c r="AV12" i="7"/>
  <c r="BW12" i="7" s="1"/>
  <c r="AX10" i="7"/>
  <c r="AQ9" i="7"/>
  <c r="AV8" i="7"/>
  <c r="AW7" i="7"/>
  <c r="AO6" i="7"/>
  <c r="AY21" i="6"/>
  <c r="BI20" i="6"/>
  <c r="AP20" i="6"/>
  <c r="BE19" i="6"/>
  <c r="AM19" i="6"/>
  <c r="AQ18" i="6"/>
  <c r="AZ17" i="6"/>
  <c r="BI16" i="6"/>
  <c r="AP16" i="6"/>
  <c r="AZ15" i="6"/>
  <c r="AQ14" i="6"/>
  <c r="BM12" i="6"/>
  <c r="CN12" i="6" s="1"/>
  <c r="BI10" i="6"/>
  <c r="AQ10" i="6"/>
  <c r="AY9" i="6"/>
  <c r="BE8" i="6"/>
  <c r="AZ7" i="6"/>
  <c r="BI6" i="6"/>
  <c r="BH19" i="7"/>
  <c r="AY18" i="7"/>
  <c r="AN17" i="7"/>
  <c r="AU16" i="7"/>
  <c r="AZ14" i="7"/>
  <c r="BB12" i="7"/>
  <c r="CC12" i="7" s="1"/>
  <c r="AO10" i="7"/>
  <c r="AN9" i="7"/>
  <c r="AP7" i="7"/>
  <c r="AZ20" i="6"/>
  <c r="AX19" i="6"/>
  <c r="AM18" i="6"/>
  <c r="AZ16" i="6"/>
  <c r="AW15" i="6"/>
  <c r="AM14" i="6"/>
  <c r="BE12" i="6"/>
  <c r="CF12" i="6" s="1"/>
  <c r="BF10" i="6"/>
  <c r="AQ9" i="6"/>
  <c r="AQ7" i="6"/>
  <c r="AY20" i="6"/>
  <c r="AV19" i="6"/>
  <c r="AQ15" i="6"/>
  <c r="BB14" i="6"/>
  <c r="AZ12" i="6"/>
  <c r="CA12" i="6" s="1"/>
  <c r="AZ10" i="6"/>
  <c r="AP7" i="6"/>
  <c r="AZ20" i="7"/>
  <c r="AY16" i="7"/>
  <c r="BI12" i="7"/>
  <c r="CJ12" i="7" s="1"/>
  <c r="BG9" i="7"/>
  <c r="AW21" i="6"/>
  <c r="AX17" i="6"/>
  <c r="AM16" i="6"/>
  <c r="AN10" i="6"/>
  <c r="AZ6" i="6"/>
  <c r="AN19" i="7"/>
  <c r="AX16" i="7"/>
  <c r="BC14" i="7"/>
  <c r="BI10" i="7"/>
  <c r="BG6" i="7"/>
  <c r="BE18" i="6"/>
  <c r="BB16" i="6"/>
  <c r="AN8" i="6"/>
  <c r="AW16" i="7"/>
  <c r="BD12" i="7"/>
  <c r="CE12" i="7" s="1"/>
  <c r="BF7" i="7"/>
  <c r="AZ18" i="6"/>
  <c r="BJ16" i="6"/>
  <c r="BI7" i="6"/>
  <c r="BI14" i="7"/>
  <c r="AW10" i="7"/>
  <c r="AZ19" i="6"/>
  <c r="AY15" i="6"/>
  <c r="BH10" i="6"/>
  <c r="AY7" i="6"/>
  <c r="BI19" i="7"/>
  <c r="AZ18" i="7"/>
  <c r="BJ16" i="7"/>
  <c r="BG14" i="7"/>
  <c r="BC12" i="7"/>
  <c r="CD12" i="7" s="1"/>
  <c r="AO9" i="7"/>
  <c r="AQ7" i="7"/>
  <c r="BF20" i="6"/>
  <c r="AN18" i="6"/>
  <c r="AX15" i="6"/>
  <c r="BG10" i="6"/>
  <c r="AW7" i="6"/>
  <c r="BG19" i="7"/>
  <c r="AX18" i="7"/>
  <c r="BH15" i="7"/>
  <c r="AY14" i="7"/>
  <c r="BA12" i="7"/>
  <c r="CB12" i="7" s="1"/>
  <c r="AN10" i="7"/>
  <c r="BD9" i="7"/>
  <c r="AO7" i="7"/>
  <c r="BI21" i="6"/>
  <c r="AY16" i="6"/>
  <c r="AP9" i="6"/>
  <c r="BI7" i="7"/>
  <c r="BG18" i="6"/>
  <c r="AV8" i="6"/>
  <c r="BH21" i="7"/>
  <c r="AP15" i="7"/>
  <c r="BG7" i="7"/>
  <c r="BA6" i="7"/>
  <c r="AO14" i="6"/>
  <c r="AN21" i="7"/>
  <c r="AO17" i="7"/>
  <c r="AN14" i="6"/>
  <c r="BD20" i="7"/>
  <c r="AQ19" i="7"/>
  <c r="BF16" i="7"/>
  <c r="AV15" i="7"/>
  <c r="AM14" i="7"/>
  <c r="BH9" i="7"/>
  <c r="AN8" i="7"/>
  <c r="BI6" i="7"/>
  <c r="AX21" i="6"/>
  <c r="AN20" i="6"/>
  <c r="BI18" i="6"/>
  <c r="AY17" i="6"/>
  <c r="AN16" i="6"/>
  <c r="BI14" i="6"/>
  <c r="AP10" i="6"/>
  <c r="AW8" i="6"/>
  <c r="BG6" i="6"/>
  <c r="AP19" i="7"/>
  <c r="AQ15" i="7"/>
  <c r="BH6" i="7"/>
  <c r="AM20" i="6"/>
  <c r="BG14" i="6"/>
  <c r="BA12" i="6"/>
  <c r="CB12" i="6" s="1"/>
  <c r="AY20" i="7"/>
  <c r="BG17" i="7"/>
  <c r="BG12" i="7"/>
  <c r="CH12" i="7" s="1"/>
  <c r="BF9" i="7"/>
  <c r="AV21" i="6"/>
  <c r="AW17" i="6"/>
  <c r="BE14" i="6"/>
  <c r="BI9" i="6"/>
  <c r="AY6" i="6"/>
  <c r="BG21" i="7"/>
  <c r="AW20" i="7"/>
  <c r="BF17" i="7"/>
  <c r="AO15" i="7"/>
  <c r="BG10" i="7"/>
  <c r="BE9" i="7"/>
  <c r="AY6" i="7"/>
  <c r="AP21" i="6"/>
  <c r="AQ17" i="6"/>
  <c r="AZ14" i="6"/>
  <c r="BH9" i="6"/>
  <c r="AX6" i="6"/>
  <c r="BF21" i="7"/>
  <c r="AU20" i="7"/>
  <c r="BE18" i="7"/>
  <c r="AP17" i="7"/>
  <c r="BM16" i="7"/>
  <c r="BL12" i="7"/>
  <c r="CM12" i="7" s="1"/>
  <c r="AP9" i="7"/>
  <c r="AU7" i="7"/>
  <c r="BH20" i="6"/>
  <c r="AO18" i="6"/>
  <c r="BH16" i="6"/>
  <c r="BI12" i="6"/>
  <c r="CJ12" i="6" s="1"/>
  <c r="AW9" i="6"/>
  <c r="AQ10" i="7"/>
  <c r="AY19" i="6"/>
  <c r="BF16" i="6"/>
  <c r="BG12" i="6"/>
  <c r="CH12" i="6" s="1"/>
  <c r="AV9" i="6"/>
  <c r="AR14" i="7"/>
  <c r="AR7" i="7"/>
  <c r="AS21" i="7"/>
  <c r="BC12" i="6"/>
  <c r="CD12" i="6" s="1"/>
  <c r="BJ20" i="6"/>
  <c r="AS19" i="7"/>
  <c r="AR20" i="7"/>
  <c r="BM12" i="7"/>
  <c r="CN12" i="7" s="1"/>
  <c r="BL12" i="6"/>
  <c r="CM12" i="6" s="1"/>
  <c r="AS19" i="6"/>
  <c r="AU14" i="7"/>
  <c r="AS6" i="7"/>
  <c r="BC9" i="7"/>
  <c r="AS10" i="6"/>
  <c r="BK7" i="7"/>
  <c r="BB15" i="7"/>
  <c r="BD8" i="7"/>
  <c r="AR10" i="7"/>
  <c r="BK8" i="6"/>
  <c r="BD14" i="7"/>
  <c r="AR15" i="7"/>
  <c r="BA21" i="7"/>
  <c r="BL17" i="6"/>
  <c r="BD15" i="6"/>
  <c r="AU18" i="6"/>
  <c r="BK9" i="6"/>
  <c r="AR7" i="6"/>
  <c r="BD8" i="6"/>
  <c r="AT10" i="6"/>
  <c r="BC15" i="6"/>
  <c r="BM19" i="6"/>
  <c r="BA19" i="6"/>
  <c r="AU15" i="6"/>
  <c r="AT20" i="6"/>
  <c r="AU6" i="6"/>
  <c r="BK19" i="6"/>
  <c r="BL19" i="6"/>
  <c r="AS6" i="6"/>
  <c r="AU14" i="6"/>
  <c r="BD6" i="6"/>
  <c r="BK10" i="6"/>
  <c r="BJ18" i="7"/>
  <c r="BJ10" i="7"/>
  <c r="AT16" i="6"/>
  <c r="BK15" i="6"/>
  <c r="BD7" i="6"/>
  <c r="AS18" i="7"/>
  <c r="BK12" i="6"/>
  <c r="CL12" i="6" s="1"/>
  <c r="BB8" i="7"/>
  <c r="AS8" i="7"/>
  <c r="BK6" i="7"/>
  <c r="AR9" i="7"/>
  <c r="BM7" i="7"/>
  <c r="BB6" i="7"/>
  <c r="AU10" i="7"/>
  <c r="BB7" i="7"/>
  <c r="BM19" i="7"/>
  <c r="BA10" i="7"/>
  <c r="BC18" i="7"/>
  <c r="BM21" i="7"/>
  <c r="AR21" i="7"/>
  <c r="BJ19" i="6"/>
  <c r="AR20" i="6"/>
  <c r="BA14" i="6"/>
  <c r="BC19" i="6"/>
  <c r="BL17" i="7"/>
  <c r="BL21" i="6"/>
  <c r="BJ12" i="6"/>
  <c r="CK12" i="6" s="1"/>
  <c r="BK12" i="7"/>
  <c r="CL12" i="7" s="1"/>
  <c r="BD10" i="7"/>
  <c r="AT17" i="7"/>
  <c r="BB9" i="7"/>
  <c r="BA16" i="7"/>
  <c r="BD18" i="7"/>
  <c r="BK17" i="7"/>
  <c r="AU6" i="7"/>
  <c r="AU9" i="7"/>
  <c r="BB14" i="7"/>
  <c r="BA7" i="7"/>
  <c r="BB16" i="7"/>
  <c r="BJ9" i="7"/>
  <c r="BC10" i="7"/>
  <c r="BC16" i="7"/>
  <c r="BD15" i="7"/>
  <c r="BJ8" i="6"/>
  <c r="BM14" i="6"/>
  <c r="AR15" i="6"/>
  <c r="AU7" i="6"/>
  <c r="AS17" i="6"/>
  <c r="BB21" i="6"/>
  <c r="BA10" i="6"/>
  <c r="AU16" i="6"/>
  <c r="BD10" i="6"/>
  <c r="BB7" i="6"/>
  <c r="AS16" i="6"/>
  <c r="BK18" i="6"/>
  <c r="BL14" i="6"/>
  <c r="AR8" i="6"/>
  <c r="AT18" i="6"/>
  <c r="BM17" i="6"/>
  <c r="BB20" i="6"/>
  <c r="BJ19" i="7"/>
  <c r="BJ18" i="6"/>
  <c r="BA9" i="6"/>
  <c r="BJ14" i="6"/>
  <c r="AU17" i="7"/>
  <c r="BL16" i="7"/>
  <c r="BB12" i="6"/>
  <c r="CC12" i="6" s="1"/>
  <c r="BA14" i="7"/>
  <c r="BM20" i="7"/>
  <c r="AU8" i="7"/>
  <c r="BB10" i="7"/>
  <c r="BA19" i="7"/>
  <c r="AR17" i="7"/>
  <c r="BA15" i="7"/>
  <c r="AS21" i="6"/>
  <c r="BD18" i="6"/>
  <c r="BL9" i="6"/>
  <c r="BD16" i="6"/>
  <c r="BK21" i="6"/>
  <c r="BB6" i="6"/>
  <c r="BC21" i="6"/>
  <c r="BC18" i="6"/>
  <c r="AR19" i="6"/>
  <c r="BJ17" i="6"/>
  <c r="AU10" i="6"/>
  <c r="BL6" i="6"/>
  <c r="AS7" i="6"/>
  <c r="BB18" i="6"/>
  <c r="AT15" i="6"/>
  <c r="BL18" i="6"/>
  <c r="BD17" i="6"/>
  <c r="AR18" i="7"/>
  <c r="BJ17" i="7"/>
  <c r="BJ7" i="7"/>
  <c r="AR16" i="7"/>
  <c r="BC21" i="7"/>
  <c r="BK9" i="7"/>
  <c r="AT6" i="7"/>
  <c r="BM18" i="7"/>
  <c r="BC19" i="7"/>
  <c r="BM6" i="7"/>
  <c r="AT9" i="7"/>
  <c r="AT16" i="7"/>
  <c r="BM14" i="7"/>
  <c r="BB18" i="7"/>
  <c r="AR16" i="6"/>
  <c r="BL7" i="6"/>
  <c r="BJ9" i="6"/>
  <c r="BJ6" i="6"/>
  <c r="BL21" i="7"/>
  <c r="BJ20" i="7"/>
  <c r="BJ15" i="7"/>
  <c r="AT9" i="6"/>
  <c r="BB17" i="7"/>
  <c r="BL19" i="7"/>
  <c r="AS16" i="7"/>
  <c r="BJ6" i="7"/>
  <c r="AT18" i="7"/>
  <c r="BM17" i="7"/>
  <c r="BM15" i="7"/>
  <c r="BJ7" i="6"/>
  <c r="BK17" i="6"/>
  <c r="BB8" i="6"/>
  <c r="BJ15" i="6"/>
  <c r="BB9" i="6"/>
  <c r="AU20" i="6"/>
  <c r="AR6" i="7"/>
  <c r="BC7" i="7"/>
  <c r="BC17" i="7"/>
  <c r="AS18" i="6"/>
  <c r="BL7" i="7"/>
  <c r="BA18" i="7"/>
  <c r="AT15" i="7"/>
  <c r="BB21" i="7"/>
  <c r="BD6" i="7"/>
  <c r="BK14" i="7"/>
  <c r="BJ8" i="7"/>
  <c r="BL14" i="7"/>
  <c r="AR19" i="7"/>
  <c r="BK20" i="7"/>
  <c r="BK18" i="7"/>
  <c r="BM9" i="6"/>
  <c r="BM7" i="6"/>
  <c r="AR6" i="6"/>
  <c r="BJ14" i="7"/>
  <c r="AT14" i="7"/>
  <c r="AS14" i="7"/>
  <c r="BK16" i="7"/>
  <c r="BB20" i="7"/>
  <c r="AS9" i="6"/>
  <c r="BD9" i="6"/>
  <c r="AU9" i="6"/>
  <c r="AT6" i="6"/>
  <c r="AU15" i="7"/>
  <c r="AU21" i="7"/>
  <c r="AS15" i="7"/>
  <c r="AT10" i="7"/>
  <c r="BA16" i="6"/>
  <c r="BL20" i="6"/>
  <c r="AT7" i="6"/>
  <c r="AS14" i="6"/>
  <c r="BJ12" i="7"/>
  <c r="CK12" i="7" s="1"/>
  <c r="AS10" i="7"/>
  <c r="AT19" i="6"/>
  <c r="BJ21" i="7"/>
  <c r="BK7" i="6"/>
  <c r="BK21" i="7"/>
  <c r="AS7" i="7"/>
  <c r="BK15" i="7"/>
  <c r="AT7" i="7"/>
  <c r="BL18" i="7"/>
  <c r="BD17" i="7"/>
  <c r="BD21" i="7"/>
  <c r="BC20" i="7"/>
  <c r="BJ10" i="6"/>
  <c r="AT14" i="6"/>
  <c r="AR18" i="6"/>
  <c r="BM18" i="6"/>
  <c r="AS8" i="6"/>
  <c r="AU8" i="6"/>
  <c r="BA15" i="6"/>
  <c r="BC16" i="6"/>
  <c r="BC14" i="6"/>
  <c r="BD19" i="6"/>
  <c r="BD21" i="6"/>
  <c r="BC20" i="6"/>
  <c r="AS9" i="7"/>
  <c r="BC15" i="7"/>
  <c r="AS17" i="7"/>
  <c r="BM10" i="7"/>
  <c r="AR8" i="7"/>
  <c r="BL6" i="7"/>
  <c r="BM8" i="7"/>
  <c r="AT20" i="7"/>
  <c r="BM8" i="6"/>
  <c r="BB15" i="6"/>
  <c r="BJ21" i="6"/>
  <c r="BC9" i="6"/>
  <c r="BB19" i="6"/>
  <c r="AR9" i="6"/>
  <c r="BA18" i="6"/>
  <c r="BC6" i="6"/>
  <c r="AT21" i="6"/>
  <c r="BC10" i="6"/>
  <c r="AU19" i="6"/>
  <c r="AU21" i="6"/>
  <c r="BD12" i="6"/>
  <c r="CE12" i="6" s="1"/>
  <c r="BK19" i="7"/>
  <c r="BL9" i="7"/>
  <c r="AT19" i="7"/>
  <c r="BL20" i="7"/>
  <c r="AS20" i="7"/>
  <c r="AU18" i="7"/>
  <c r="BA8" i="7"/>
  <c r="BC6" i="7"/>
  <c r="BD19" i="7"/>
  <c r="BA9" i="7"/>
  <c r="BL10" i="6"/>
  <c r="BC7" i="6"/>
  <c r="AR10" i="6"/>
  <c r="BA20" i="6"/>
  <c r="AR14" i="6"/>
  <c r="BL16" i="6"/>
  <c r="BC17" i="6"/>
  <c r="BK14" i="6"/>
  <c r="BM15" i="6"/>
  <c r="BK20" i="6"/>
  <c r="BA17" i="6"/>
  <c r="AT21" i="7"/>
  <c r="BL10" i="7"/>
  <c r="BL15" i="7"/>
  <c r="BA20" i="7"/>
  <c r="AU19" i="7"/>
  <c r="BA17" i="7"/>
  <c r="AS15" i="6"/>
  <c r="BM21" i="6"/>
  <c r="BM10" i="6"/>
  <c r="BA6" i="6"/>
  <c r="BK10" i="7"/>
  <c r="BM16" i="6"/>
  <c r="BD20" i="6"/>
  <c r="AT17" i="6"/>
  <c r="BK6" i="6"/>
  <c r="BA7" i="6"/>
  <c r="BK8" i="7"/>
  <c r="BA8" i="6"/>
  <c r="AS20" i="6"/>
  <c r="BM9" i="7"/>
  <c r="BD14" i="6"/>
  <c r="BB10" i="6"/>
  <c r="AR17" i="6"/>
  <c r="AR21" i="6"/>
  <c r="BM6" i="6"/>
  <c r="BL15" i="6"/>
  <c r="BM20" i="6"/>
  <c r="BB17" i="6"/>
  <c r="AU17" i="6"/>
  <c r="BK16" i="6"/>
  <c r="AY21" i="5"/>
  <c r="AM21" i="5"/>
  <c r="AX20" i="5"/>
  <c r="BI19" i="5"/>
  <c r="AW19" i="5"/>
  <c r="BH18" i="5"/>
  <c r="AV18" i="5"/>
  <c r="BG17" i="5"/>
  <c r="AQ17" i="5"/>
  <c r="BF16" i="5"/>
  <c r="AP16" i="5"/>
  <c r="BE15" i="5"/>
  <c r="AO15" i="5"/>
  <c r="AZ14" i="5"/>
  <c r="AN14" i="5"/>
  <c r="AY12" i="5"/>
  <c r="BZ12" i="5" s="1"/>
  <c r="BF10" i="5"/>
  <c r="AP10" i="5"/>
  <c r="BE9" i="5"/>
  <c r="AO9" i="5"/>
  <c r="AM8" i="5"/>
  <c r="BF7" i="5"/>
  <c r="AQ7" i="5"/>
  <c r="AZ6" i="5"/>
  <c r="BI21" i="5"/>
  <c r="AX21" i="5"/>
  <c r="AW20" i="5"/>
  <c r="BH19" i="5"/>
  <c r="AV19" i="5"/>
  <c r="AQ18" i="5"/>
  <c r="BF17" i="5"/>
  <c r="AP17" i="5"/>
  <c r="BE16" i="5"/>
  <c r="AO16" i="5"/>
  <c r="AZ15" i="5"/>
  <c r="AN15" i="5"/>
  <c r="AM14" i="5"/>
  <c r="AZ9" i="5"/>
  <c r="AN9" i="5"/>
  <c r="BE7" i="5"/>
  <c r="AP7" i="5"/>
  <c r="AY6" i="5"/>
  <c r="AV21" i="5"/>
  <c r="BG20" i="5"/>
  <c r="AQ20" i="5"/>
  <c r="AP19" i="5"/>
  <c r="AZ17" i="5"/>
  <c r="AN17" i="5"/>
  <c r="AY16" i="5"/>
  <c r="AM16" i="5"/>
  <c r="BH12" i="5"/>
  <c r="CI12" i="5" s="1"/>
  <c r="AV12" i="5"/>
  <c r="BW12" i="5" s="1"/>
  <c r="BF8" i="5"/>
  <c r="AQ6" i="5"/>
  <c r="BI20" i="5"/>
  <c r="BG18" i="5"/>
  <c r="AY14" i="5"/>
  <c r="AX12" i="5"/>
  <c r="BY12" i="5" s="1"/>
  <c r="BE10" i="5"/>
  <c r="AO10" i="5"/>
  <c r="BG21" i="5"/>
  <c r="BF19" i="5"/>
  <c r="AY10" i="5"/>
  <c r="AX9" i="5"/>
  <c r="BH21" i="5"/>
  <c r="AW21" i="5"/>
  <c r="BH20" i="5"/>
  <c r="AV20" i="5"/>
  <c r="BG19" i="5"/>
  <c r="AQ19" i="5"/>
  <c r="BF18" i="5"/>
  <c r="AP18" i="5"/>
  <c r="BE17" i="5"/>
  <c r="AO17" i="5"/>
  <c r="AZ16" i="5"/>
  <c r="AN16" i="5"/>
  <c r="AY15" i="5"/>
  <c r="AM15" i="5"/>
  <c r="AX14" i="5"/>
  <c r="BI12" i="5"/>
  <c r="CJ12" i="5" s="1"/>
  <c r="AW12" i="5"/>
  <c r="BX12" i="5" s="1"/>
  <c r="AZ10" i="5"/>
  <c r="AN10" i="5"/>
  <c r="AY9" i="5"/>
  <c r="AM9" i="5"/>
  <c r="AO7" i="5"/>
  <c r="AX6" i="5"/>
  <c r="BE18" i="5"/>
  <c r="AO18" i="5"/>
  <c r="AX15" i="5"/>
  <c r="BI14" i="5"/>
  <c r="AW14" i="5"/>
  <c r="AM10" i="5"/>
  <c r="AZ7" i="5"/>
  <c r="AN7" i="5"/>
  <c r="AO21" i="5"/>
  <c r="AZ20" i="5"/>
  <c r="AN20" i="5"/>
  <c r="AY19" i="5"/>
  <c r="AM19" i="5"/>
  <c r="AX18" i="5"/>
  <c r="BI17" i="5"/>
  <c r="AW17" i="5"/>
  <c r="BH16" i="5"/>
  <c r="AV16" i="5"/>
  <c r="BG15" i="5"/>
  <c r="AQ15" i="5"/>
  <c r="BF14" i="5"/>
  <c r="AP14" i="5"/>
  <c r="BE12" i="5"/>
  <c r="CF12" i="5" s="1"/>
  <c r="BH10" i="5"/>
  <c r="AV10" i="5"/>
  <c r="BG9" i="5"/>
  <c r="AQ9" i="5"/>
  <c r="AV8" i="5"/>
  <c r="BH7" i="5"/>
  <c r="AW7" i="5"/>
  <c r="BH6" i="5"/>
  <c r="AZ21" i="5"/>
  <c r="AO20" i="5"/>
  <c r="AZ18" i="5"/>
  <c r="AV17" i="5"/>
  <c r="BH15" i="5"/>
  <c r="AV14" i="5"/>
  <c r="BI9" i="5"/>
  <c r="AN8" i="5"/>
  <c r="AX7" i="5"/>
  <c r="AQ21" i="5"/>
  <c r="AM20" i="5"/>
  <c r="AY18" i="5"/>
  <c r="AM17" i="5"/>
  <c r="AP21" i="5"/>
  <c r="BE19" i="5"/>
  <c r="AW18" i="5"/>
  <c r="AW15" i="5"/>
  <c r="AO14" i="5"/>
  <c r="BF12" i="5"/>
  <c r="CG12" i="5" s="1"/>
  <c r="BF9" i="5"/>
  <c r="AN18" i="5"/>
  <c r="AV15" i="5"/>
  <c r="AZ12" i="5"/>
  <c r="CA12" i="5" s="1"/>
  <c r="BI10" i="5"/>
  <c r="AW9" i="5"/>
  <c r="BI16" i="5"/>
  <c r="AZ19" i="5"/>
  <c r="BG16" i="5"/>
  <c r="AM7" i="5"/>
  <c r="BE20" i="5"/>
  <c r="AO19" i="5"/>
  <c r="BH17" i="5"/>
  <c r="AW16" i="5"/>
  <c r="BH14" i="5"/>
  <c r="AX10" i="5"/>
  <c r="AP9" i="5"/>
  <c r="BI7" i="5"/>
  <c r="AP6" i="5"/>
  <c r="BF21" i="5"/>
  <c r="AY20" i="5"/>
  <c r="AN19" i="5"/>
  <c r="AY17" i="5"/>
  <c r="AQ16" i="5"/>
  <c r="BG14" i="5"/>
  <c r="AW10" i="5"/>
  <c r="BE8" i="5"/>
  <c r="BG7" i="5"/>
  <c r="AO6" i="5"/>
  <c r="BE21" i="5"/>
  <c r="AP20" i="5"/>
  <c r="BI18" i="5"/>
  <c r="AX17" i="5"/>
  <c r="BI15" i="5"/>
  <c r="BE14" i="5"/>
  <c r="AQ10" i="5"/>
  <c r="AW8" i="5"/>
  <c r="AY7" i="5"/>
  <c r="BF15" i="5"/>
  <c r="AQ14" i="5"/>
  <c r="BG12" i="5"/>
  <c r="CH12" i="5" s="1"/>
  <c r="BH9" i="5"/>
  <c r="AV7" i="5"/>
  <c r="AN21" i="5"/>
  <c r="BI6" i="5"/>
  <c r="AM18" i="5"/>
  <c r="AX16" i="5"/>
  <c r="BG10" i="5"/>
  <c r="AP15" i="5"/>
  <c r="AV9" i="5"/>
  <c r="BF20" i="5"/>
  <c r="AX19" i="5"/>
  <c r="BG6" i="5"/>
  <c r="BL19" i="5"/>
  <c r="BJ6" i="5"/>
  <c r="BB21" i="5"/>
  <c r="BA19" i="5"/>
  <c r="AT7" i="5"/>
  <c r="AU7" i="5"/>
  <c r="AS15" i="5"/>
  <c r="BA21" i="5"/>
  <c r="AU6" i="5"/>
  <c r="BK17" i="5"/>
  <c r="BB8" i="5"/>
  <c r="BD8" i="5"/>
  <c r="BK10" i="5"/>
  <c r="BA20" i="5"/>
  <c r="BB6" i="5"/>
  <c r="BC21" i="5"/>
  <c r="BB16" i="5"/>
  <c r="BL6" i="5"/>
  <c r="BM9" i="5"/>
  <c r="BL9" i="5"/>
  <c r="AT18" i="5"/>
  <c r="BC10" i="5"/>
  <c r="BM20" i="5"/>
  <c r="BM14" i="5"/>
  <c r="AS16" i="5"/>
  <c r="AR7" i="5"/>
  <c r="BK14" i="5"/>
  <c r="AR19" i="5"/>
  <c r="BJ20" i="5"/>
  <c r="BB19" i="5"/>
  <c r="BA16" i="5"/>
  <c r="AT15" i="5"/>
  <c r="AT21" i="5"/>
  <c r="BA15" i="5"/>
  <c r="AT14" i="5"/>
  <c r="BM21" i="5"/>
  <c r="AR21" i="5"/>
  <c r="BL14" i="5"/>
  <c r="AS21" i="5"/>
  <c r="BC15" i="5"/>
  <c r="AS18" i="5"/>
  <c r="AS7" i="5"/>
  <c r="BA10" i="5"/>
  <c r="BD21" i="5"/>
  <c r="AU17" i="5"/>
  <c r="AU15" i="5"/>
  <c r="AR17" i="5"/>
  <c r="BM12" i="5"/>
  <c r="CN12" i="5" s="1"/>
  <c r="AU20" i="5"/>
  <c r="BJ7" i="5"/>
  <c r="BL21" i="5"/>
  <c r="BA9" i="5"/>
  <c r="BL10" i="5"/>
  <c r="BC16" i="5"/>
  <c r="BK7" i="5"/>
  <c r="AS17" i="5"/>
  <c r="BL16" i="5"/>
  <c r="AS19" i="5"/>
  <c r="AS8" i="5"/>
  <c r="BK20" i="5"/>
  <c r="BA7" i="5"/>
  <c r="BB14" i="5"/>
  <c r="BL12" i="5"/>
  <c r="CM12" i="5" s="1"/>
  <c r="AU10" i="5"/>
  <c r="AS6" i="5"/>
  <c r="BB18" i="5"/>
  <c r="AS20" i="5"/>
  <c r="BD7" i="5"/>
  <c r="BB12" i="5"/>
  <c r="CC12" i="5" s="1"/>
  <c r="BD12" i="5"/>
  <c r="CE12" i="5" s="1"/>
  <c r="BC7" i="5"/>
  <c r="BC17" i="5"/>
  <c r="AR15" i="5"/>
  <c r="BK16" i="5"/>
  <c r="BJ18" i="5"/>
  <c r="BK6" i="5"/>
  <c r="AU9" i="5"/>
  <c r="AT6" i="5"/>
  <c r="AS10" i="5"/>
  <c r="BC12" i="5"/>
  <c r="CD12" i="5" s="1"/>
  <c r="BC9" i="5"/>
  <c r="BK15" i="5"/>
  <c r="AT10" i="5"/>
  <c r="BJ9" i="5"/>
  <c r="AR6" i="5"/>
  <c r="AR9" i="5"/>
  <c r="BB9" i="5"/>
  <c r="BA14" i="5"/>
  <c r="BJ21" i="5"/>
  <c r="AT17" i="5"/>
  <c r="BK18" i="5"/>
  <c r="BC6" i="5"/>
  <c r="BB20" i="5"/>
  <c r="BC14" i="5"/>
  <c r="AT20" i="5"/>
  <c r="BA17" i="5"/>
  <c r="BB7" i="5"/>
  <c r="BJ14" i="5"/>
  <c r="AR18" i="5"/>
  <c r="BD14" i="5"/>
  <c r="BM6" i="5"/>
  <c r="BJ10" i="5"/>
  <c r="BM16" i="5"/>
  <c r="BM10" i="5"/>
  <c r="BM19" i="5"/>
  <c r="BJ12" i="5"/>
  <c r="CK12" i="5" s="1"/>
  <c r="BK19" i="5"/>
  <c r="BK12" i="5"/>
  <c r="CL12" i="5" s="1"/>
  <c r="BB17" i="5"/>
  <c r="BL17" i="5"/>
  <c r="BA12" i="5"/>
  <c r="CB12" i="5" s="1"/>
  <c r="AS14" i="5"/>
  <c r="AR14" i="5"/>
  <c r="BA6" i="5"/>
  <c r="BL7" i="5"/>
  <c r="BJ17" i="5"/>
  <c r="BD16" i="5"/>
  <c r="BA18" i="5"/>
  <c r="BD10" i="5"/>
  <c r="BJ15" i="5"/>
  <c r="AR8" i="5"/>
  <c r="AR10" i="5"/>
  <c r="BM8" i="5"/>
  <c r="BM17" i="5"/>
  <c r="BD19" i="5"/>
  <c r="AU21" i="5"/>
  <c r="BM15" i="5"/>
  <c r="BC18" i="5"/>
  <c r="BD18" i="5"/>
  <c r="BK9" i="5"/>
  <c r="BL15" i="5"/>
  <c r="BL18" i="5"/>
  <c r="AR20" i="5"/>
  <c r="BM7" i="5"/>
  <c r="BB15" i="5"/>
  <c r="AS9" i="5"/>
  <c r="AU18" i="5"/>
  <c r="AT19" i="5"/>
  <c r="BM18" i="5"/>
  <c r="AT9" i="5"/>
  <c r="BA8" i="5"/>
  <c r="BD17" i="5"/>
  <c r="AU19" i="5"/>
  <c r="BD15" i="5"/>
  <c r="AT16" i="5"/>
  <c r="BC20" i="5"/>
  <c r="BK21" i="5"/>
  <c r="AU14" i="5"/>
  <c r="BD6" i="5"/>
  <c r="BJ16" i="5"/>
  <c r="AU16" i="5"/>
  <c r="BK8" i="5"/>
  <c r="BL20" i="5"/>
  <c r="AU8" i="5"/>
  <c r="BJ8" i="5"/>
  <c r="AR16" i="5"/>
  <c r="BB10" i="5"/>
  <c r="BC19" i="5"/>
  <c r="BD20" i="5"/>
  <c r="BJ19" i="5"/>
  <c r="BD9" i="5"/>
  <c r="BG21" i="4"/>
  <c r="AY21" i="4"/>
  <c r="AQ21" i="4"/>
  <c r="AM21" i="4"/>
  <c r="BH20" i="4"/>
  <c r="AZ20" i="4"/>
  <c r="AV20" i="4"/>
  <c r="AN20" i="4"/>
  <c r="BI19" i="4"/>
  <c r="BE19" i="4"/>
  <c r="AW19" i="4"/>
  <c r="AO19" i="4"/>
  <c r="AT19" i="4"/>
  <c r="BH18" i="4"/>
  <c r="AZ18" i="4"/>
  <c r="AV18" i="4"/>
  <c r="AN18" i="4"/>
  <c r="BA18" i="4"/>
  <c r="BF17" i="4"/>
  <c r="AX17" i="4"/>
  <c r="AP17" i="4"/>
  <c r="BC17" i="4"/>
  <c r="BG16" i="4"/>
  <c r="AY16" i="4"/>
  <c r="AQ16" i="4"/>
  <c r="AM16" i="4"/>
  <c r="BG15" i="4"/>
  <c r="AY15" i="4"/>
  <c r="AQ15" i="4"/>
  <c r="AM15" i="4"/>
  <c r="BI14" i="4"/>
  <c r="BE14" i="4"/>
  <c r="AW14" i="4"/>
  <c r="AO14" i="4"/>
  <c r="BC14" i="4"/>
  <c r="BI12" i="4"/>
  <c r="CJ12" i="4" s="1"/>
  <c r="BE12" i="4"/>
  <c r="CF12" i="4" s="1"/>
  <c r="AW12" i="4"/>
  <c r="BX12" i="4" s="1"/>
  <c r="BG10" i="4"/>
  <c r="AY10" i="4"/>
  <c r="AQ10" i="4"/>
  <c r="AM10" i="4"/>
  <c r="BI9" i="4"/>
  <c r="BE9" i="4"/>
  <c r="AW9" i="4"/>
  <c r="AO9" i="4"/>
  <c r="BF8" i="4"/>
  <c r="AN8" i="4"/>
  <c r="BG7" i="4"/>
  <c r="AY7" i="4"/>
  <c r="AQ7" i="4"/>
  <c r="AM7" i="4"/>
  <c r="BH6" i="4"/>
  <c r="AX6" i="4"/>
  <c r="AU6" i="4"/>
  <c r="BH21" i="3"/>
  <c r="AZ21" i="3"/>
  <c r="AV21" i="3"/>
  <c r="AN21" i="3"/>
  <c r="BG20" i="3"/>
  <c r="AY20" i="3"/>
  <c r="AQ20" i="3"/>
  <c r="AM20" i="3"/>
  <c r="BF19" i="3"/>
  <c r="AX19" i="3"/>
  <c r="AP19" i="3"/>
  <c r="BI18" i="3"/>
  <c r="BE18" i="3"/>
  <c r="AW18" i="3"/>
  <c r="AO18" i="3"/>
  <c r="BH17" i="3"/>
  <c r="AZ17" i="3"/>
  <c r="AV17" i="3"/>
  <c r="AN17" i="3"/>
  <c r="BJ21" i="4"/>
  <c r="BF21" i="4"/>
  <c r="AX21" i="4"/>
  <c r="AP21" i="4"/>
  <c r="AU21" i="4"/>
  <c r="BG20" i="4"/>
  <c r="AY20" i="4"/>
  <c r="AQ20" i="4"/>
  <c r="AM20" i="4"/>
  <c r="BH19" i="4"/>
  <c r="AZ19" i="4"/>
  <c r="AV19" i="4"/>
  <c r="AN19" i="4"/>
  <c r="BG18" i="4"/>
  <c r="AY18" i="4"/>
  <c r="AQ18" i="4"/>
  <c r="AM18" i="4"/>
  <c r="BI17" i="4"/>
  <c r="BE17" i="4"/>
  <c r="AW17" i="4"/>
  <c r="AO17" i="4"/>
  <c r="BF16" i="4"/>
  <c r="AX16" i="4"/>
  <c r="AP16" i="4"/>
  <c r="BA16" i="4"/>
  <c r="BF15" i="4"/>
  <c r="AX15" i="4"/>
  <c r="AP15" i="4"/>
  <c r="BM15" i="4"/>
  <c r="BH14" i="4"/>
  <c r="AZ14" i="4"/>
  <c r="AV14" i="4"/>
  <c r="AN14" i="4"/>
  <c r="BA14" i="4"/>
  <c r="BH12" i="4"/>
  <c r="CI12" i="4" s="1"/>
  <c r="AZ12" i="4"/>
  <c r="CA12" i="4" s="1"/>
  <c r="AV12" i="4"/>
  <c r="BW12" i="4" s="1"/>
  <c r="BJ12" i="4"/>
  <c r="CK12" i="4" s="1"/>
  <c r="BA12" i="4"/>
  <c r="CB12" i="4" s="1"/>
  <c r="BF10" i="4"/>
  <c r="AX10" i="4"/>
  <c r="AP10" i="4"/>
  <c r="AU10" i="4"/>
  <c r="BH9" i="4"/>
  <c r="AZ9" i="4"/>
  <c r="AV9" i="4"/>
  <c r="AN9" i="4"/>
  <c r="BE8" i="4"/>
  <c r="AM8" i="4"/>
  <c r="BF7" i="4"/>
  <c r="AX7" i="4"/>
  <c r="AP7" i="4"/>
  <c r="BM7" i="4"/>
  <c r="BG6" i="4"/>
  <c r="AQ6" i="4"/>
  <c r="BE21" i="4"/>
  <c r="AO21" i="4"/>
  <c r="BF20" i="4"/>
  <c r="AP20" i="4"/>
  <c r="BG19" i="4"/>
  <c r="AQ19" i="4"/>
  <c r="BJ19" i="4"/>
  <c r="AX18" i="4"/>
  <c r="AU18" i="4"/>
  <c r="AZ17" i="4"/>
  <c r="AN17" i="4"/>
  <c r="BE16" i="4"/>
  <c r="AO16" i="4"/>
  <c r="BE15" i="4"/>
  <c r="AO15" i="4"/>
  <c r="BG14" i="4"/>
  <c r="AQ14" i="4"/>
  <c r="AY12" i="4"/>
  <c r="BZ12" i="4" s="1"/>
  <c r="BD12" i="4"/>
  <c r="CE12" i="4" s="1"/>
  <c r="BE10" i="4"/>
  <c r="AO10" i="4"/>
  <c r="BG9" i="4"/>
  <c r="AQ9" i="4"/>
  <c r="AW8" i="4"/>
  <c r="BE7" i="4"/>
  <c r="AO7" i="4"/>
  <c r="AZ6" i="4"/>
  <c r="BF21" i="3"/>
  <c r="AW21" i="3"/>
  <c r="AM21" i="3"/>
  <c r="BE20" i="3"/>
  <c r="AV20" i="3"/>
  <c r="BI19" i="3"/>
  <c r="AZ19" i="3"/>
  <c r="AQ19" i="3"/>
  <c r="BH18" i="3"/>
  <c r="AY18" i="3"/>
  <c r="AP18" i="3"/>
  <c r="BG17" i="3"/>
  <c r="AX17" i="3"/>
  <c r="AO17" i="3"/>
  <c r="BG16" i="3"/>
  <c r="AY16" i="3"/>
  <c r="AQ16" i="3"/>
  <c r="AM16" i="3"/>
  <c r="BF15" i="3"/>
  <c r="AX15" i="3"/>
  <c r="AP15" i="3"/>
  <c r="BI14" i="3"/>
  <c r="BE14" i="3"/>
  <c r="AW14" i="3"/>
  <c r="AO14" i="3"/>
  <c r="BG12" i="3"/>
  <c r="CH12" i="3" s="1"/>
  <c r="AY12" i="3"/>
  <c r="BZ12" i="3" s="1"/>
  <c r="BF10" i="3"/>
  <c r="AX10" i="3"/>
  <c r="AP10" i="3"/>
  <c r="AZ21" i="4"/>
  <c r="AN21" i="4"/>
  <c r="BE20" i="4"/>
  <c r="AO20" i="4"/>
  <c r="BF19" i="4"/>
  <c r="AP19" i="4"/>
  <c r="BI18" i="4"/>
  <c r="AW18" i="4"/>
  <c r="BL18" i="4"/>
  <c r="AY17" i="4"/>
  <c r="AM17" i="4"/>
  <c r="AZ16" i="4"/>
  <c r="AN16" i="4"/>
  <c r="AZ15" i="4"/>
  <c r="AN15" i="4"/>
  <c r="BF14" i="4"/>
  <c r="AP14" i="4"/>
  <c r="AX12" i="4"/>
  <c r="BY12" i="4" s="1"/>
  <c r="BC12" i="4"/>
  <c r="CD12" i="4" s="1"/>
  <c r="AZ10" i="4"/>
  <c r="AN10" i="4"/>
  <c r="BF9" i="4"/>
  <c r="AP9" i="4"/>
  <c r="AV8" i="4"/>
  <c r="AZ7" i="4"/>
  <c r="AN7" i="4"/>
  <c r="AY6" i="4"/>
  <c r="BI21" i="4"/>
  <c r="AW21" i="4"/>
  <c r="AT21" i="4"/>
  <c r="AX20" i="4"/>
  <c r="AU20" i="4"/>
  <c r="AY19" i="4"/>
  <c r="AM19" i="4"/>
  <c r="BF18" i="4"/>
  <c r="AP18" i="4"/>
  <c r="BH17" i="4"/>
  <c r="AV17" i="4"/>
  <c r="BI16" i="4"/>
  <c r="AW16" i="4"/>
  <c r="BI15" i="4"/>
  <c r="AW15" i="4"/>
  <c r="BL15" i="4"/>
  <c r="AY14" i="4"/>
  <c r="AM14" i="4"/>
  <c r="BG12" i="4"/>
  <c r="CH12" i="4" s="1"/>
  <c r="BM12" i="4"/>
  <c r="CN12" i="4" s="1"/>
  <c r="BI10" i="4"/>
  <c r="AW10" i="4"/>
  <c r="BL10" i="4"/>
  <c r="AY9" i="4"/>
  <c r="AM9" i="4"/>
  <c r="BI7" i="4"/>
  <c r="AW7" i="4"/>
  <c r="BJ7" i="4"/>
  <c r="AP6" i="4"/>
  <c r="BI20" i="4"/>
  <c r="AU19" i="4"/>
  <c r="AQ17" i="4"/>
  <c r="AV15" i="4"/>
  <c r="AX9" i="4"/>
  <c r="BI6" i="4"/>
  <c r="BI21" i="3"/>
  <c r="AX21" i="3"/>
  <c r="BI20" i="3"/>
  <c r="AX20" i="3"/>
  <c r="AN20" i="3"/>
  <c r="AY19" i="3"/>
  <c r="AN19" i="3"/>
  <c r="AZ18" i="3"/>
  <c r="AN18" i="3"/>
  <c r="BE17" i="3"/>
  <c r="AP17" i="3"/>
  <c r="BF16" i="3"/>
  <c r="AW16" i="3"/>
  <c r="AN16" i="3"/>
  <c r="BE15" i="3"/>
  <c r="AV15" i="3"/>
  <c r="AM15" i="3"/>
  <c r="AZ14" i="3"/>
  <c r="AQ14" i="3"/>
  <c r="BH12" i="3"/>
  <c r="CI12" i="3" s="1"/>
  <c r="AX12" i="3"/>
  <c r="BY12" i="3" s="1"/>
  <c r="BG10" i="3"/>
  <c r="AW10" i="3"/>
  <c r="AN10" i="3"/>
  <c r="BG9" i="3"/>
  <c r="AY9" i="3"/>
  <c r="AQ9" i="3"/>
  <c r="AM9" i="3"/>
  <c r="AV8" i="3"/>
  <c r="BH7" i="3"/>
  <c r="AZ7" i="3"/>
  <c r="AV7" i="3"/>
  <c r="AN7" i="3"/>
  <c r="BH6" i="3"/>
  <c r="AY6" i="3"/>
  <c r="AO6" i="3"/>
  <c r="AO21" i="3"/>
  <c r="AQ18" i="3"/>
  <c r="BF17" i="3"/>
  <c r="AN15" i="3"/>
  <c r="BF14" i="3"/>
  <c r="AM14" i="3"/>
  <c r="AO10" i="3"/>
  <c r="BH9" i="3"/>
  <c r="AV9" i="3"/>
  <c r="AO7" i="3"/>
  <c r="AZ6" i="3"/>
  <c r="AW20" i="4"/>
  <c r="BE18" i="4"/>
  <c r="BH16" i="4"/>
  <c r="BA15" i="4"/>
  <c r="BH10" i="4"/>
  <c r="BM9" i="4"/>
  <c r="AO6" i="4"/>
  <c r="BG21" i="3"/>
  <c r="AQ21" i="3"/>
  <c r="BH20" i="3"/>
  <c r="AW20" i="3"/>
  <c r="BH19" i="3"/>
  <c r="AW19" i="3"/>
  <c r="AM19" i="3"/>
  <c r="AX18" i="3"/>
  <c r="AM18" i="3"/>
  <c r="AY17" i="3"/>
  <c r="AM17" i="3"/>
  <c r="BE16" i="3"/>
  <c r="AV16" i="3"/>
  <c r="BI15" i="3"/>
  <c r="AZ15" i="3"/>
  <c r="AQ15" i="3"/>
  <c r="BH14" i="3"/>
  <c r="AY14" i="3"/>
  <c r="AP14" i="3"/>
  <c r="BF12" i="3"/>
  <c r="CG12" i="3" s="1"/>
  <c r="AW12" i="3"/>
  <c r="BX12" i="3" s="1"/>
  <c r="BE10" i="3"/>
  <c r="AV10" i="3"/>
  <c r="AM10" i="3"/>
  <c r="BF9" i="3"/>
  <c r="AX9" i="3"/>
  <c r="AP9" i="3"/>
  <c r="BF8" i="3"/>
  <c r="AN8" i="3"/>
  <c r="BG7" i="3"/>
  <c r="AY7" i="3"/>
  <c r="AQ7" i="3"/>
  <c r="AM7" i="3"/>
  <c r="BG6" i="3"/>
  <c r="AX6" i="3"/>
  <c r="AV21" i="4"/>
  <c r="BG17" i="4"/>
  <c r="BH15" i="4"/>
  <c r="BL12" i="4"/>
  <c r="CM12" i="4" s="1"/>
  <c r="AV7" i="4"/>
  <c r="AO20" i="3"/>
  <c r="AO19" i="3"/>
  <c r="BF18" i="3"/>
  <c r="AQ17" i="3"/>
  <c r="AX16" i="3"/>
  <c r="AV14" i="3"/>
  <c r="AZ9" i="3"/>
  <c r="AN9" i="3"/>
  <c r="BH21" i="4"/>
  <c r="AR20" i="4"/>
  <c r="AO18" i="4"/>
  <c r="AV16" i="4"/>
  <c r="AX14" i="4"/>
  <c r="BF12" i="4"/>
  <c r="CG12" i="4" s="1"/>
  <c r="AV10" i="4"/>
  <c r="BH7" i="4"/>
  <c r="BE21" i="3"/>
  <c r="AP21" i="3"/>
  <c r="BF20" i="3"/>
  <c r="AP20" i="3"/>
  <c r="BG19" i="3"/>
  <c r="AV19" i="3"/>
  <c r="BG18" i="3"/>
  <c r="AV18" i="3"/>
  <c r="BI17" i="3"/>
  <c r="AW17" i="3"/>
  <c r="BI16" i="3"/>
  <c r="AZ16" i="3"/>
  <c r="AP16" i="3"/>
  <c r="BH15" i="3"/>
  <c r="AY15" i="3"/>
  <c r="AO15" i="3"/>
  <c r="BG14" i="3"/>
  <c r="AX14" i="3"/>
  <c r="AN14" i="3"/>
  <c r="BE12" i="3"/>
  <c r="CF12" i="3" s="1"/>
  <c r="AV12" i="3"/>
  <c r="BW12" i="3" s="1"/>
  <c r="BI10" i="3"/>
  <c r="AZ10" i="3"/>
  <c r="AQ10" i="3"/>
  <c r="BI9" i="3"/>
  <c r="BE9" i="3"/>
  <c r="AW9" i="3"/>
  <c r="AO9" i="3"/>
  <c r="BE8" i="3"/>
  <c r="AM8" i="3"/>
  <c r="BF7" i="3"/>
  <c r="AX7" i="3"/>
  <c r="AP7" i="3"/>
  <c r="AQ6" i="3"/>
  <c r="AX19" i="4"/>
  <c r="AU14" i="4"/>
  <c r="BJ10" i="4"/>
  <c r="AY21" i="3"/>
  <c r="AZ20" i="3"/>
  <c r="BE19" i="3"/>
  <c r="BH16" i="3"/>
  <c r="AO16" i="3"/>
  <c r="BG15" i="3"/>
  <c r="AW15" i="3"/>
  <c r="BI12" i="3"/>
  <c r="CJ12" i="3" s="1"/>
  <c r="AZ12" i="3"/>
  <c r="CA12" i="3" s="1"/>
  <c r="BH10" i="3"/>
  <c r="AY10" i="3"/>
  <c r="AW8" i="3"/>
  <c r="BI7" i="3"/>
  <c r="BE7" i="3"/>
  <c r="AW7" i="3"/>
  <c r="BI6" i="3"/>
  <c r="AP6" i="3"/>
  <c r="BK6" i="3"/>
  <c r="AT6" i="4"/>
  <c r="BA12" i="3"/>
  <c r="CB12" i="3" s="1"/>
  <c r="AU18" i="3"/>
  <c r="AR7" i="3"/>
  <c r="AU16" i="3"/>
  <c r="BJ9" i="3"/>
  <c r="BL12" i="3"/>
  <c r="CM12" i="3" s="1"/>
  <c r="AS19" i="3"/>
  <c r="AS17" i="3"/>
  <c r="BB7" i="4"/>
  <c r="BK12" i="4"/>
  <c r="CL12" i="4" s="1"/>
  <c r="BL18" i="3"/>
  <c r="AS21" i="4"/>
  <c r="AR8" i="3"/>
  <c r="BC15" i="4"/>
  <c r="BB19" i="3"/>
  <c r="BB21" i="4"/>
  <c r="BM6" i="4"/>
  <c r="AU19" i="3"/>
  <c r="BM16" i="4"/>
  <c r="BK8" i="4"/>
  <c r="AU17" i="4"/>
  <c r="BB9" i="4"/>
  <c r="AS7" i="4"/>
  <c r="AR8" i="4"/>
  <c r="AR10" i="4"/>
  <c r="BL17" i="4"/>
  <c r="BJ6" i="4"/>
  <c r="AU9" i="4"/>
  <c r="BK19" i="4"/>
  <c r="BB10" i="3"/>
  <c r="BB10" i="4"/>
  <c r="AS14" i="4"/>
  <c r="BA8" i="4"/>
  <c r="AT10" i="4"/>
  <c r="BB20" i="4"/>
  <c r="BM18" i="3"/>
  <c r="BA7" i="4"/>
  <c r="BA17" i="4"/>
  <c r="BK18" i="4"/>
  <c r="AT20" i="4"/>
  <c r="BL15" i="3"/>
  <c r="BM21" i="4"/>
  <c r="BK16" i="4"/>
  <c r="BC18" i="4"/>
  <c r="AT14" i="4"/>
  <c r="AT16" i="4"/>
  <c r="BC10" i="3"/>
  <c r="BB6" i="3"/>
  <c r="BJ12" i="3"/>
  <c r="CK12" i="3" s="1"/>
  <c r="BL20" i="3"/>
  <c r="BM9" i="3"/>
  <c r="BA18" i="3"/>
  <c r="BL17" i="3"/>
  <c r="BK10" i="3"/>
  <c r="BC14" i="3"/>
  <c r="AU20" i="3"/>
  <c r="BK9" i="4"/>
  <c r="AS17" i="4"/>
  <c r="BJ20" i="3"/>
  <c r="BK21" i="4"/>
  <c r="BL19" i="4"/>
  <c r="BK7" i="4"/>
  <c r="BD6" i="4"/>
  <c r="AR16" i="4"/>
  <c r="BJ14" i="4"/>
  <c r="BA8" i="3"/>
  <c r="BJ8" i="4"/>
  <c r="BD8" i="4"/>
  <c r="BM20" i="4"/>
  <c r="AT9" i="4"/>
  <c r="AR15" i="4"/>
  <c r="BD20" i="4"/>
  <c r="BC7" i="4"/>
  <c r="BK6" i="4"/>
  <c r="BD10" i="4"/>
  <c r="AU7" i="3"/>
  <c r="BJ16" i="3"/>
  <c r="BB6" i="4"/>
  <c r="AR7" i="4"/>
  <c r="AR9" i="4"/>
  <c r="AS10" i="4"/>
  <c r="BL19" i="3"/>
  <c r="AU8" i="4"/>
  <c r="BA9" i="4"/>
  <c r="BJ15" i="4"/>
  <c r="AR17" i="4"/>
  <c r="BB18" i="4"/>
  <c r="BL20" i="4"/>
  <c r="BJ17" i="3"/>
  <c r="BD21" i="4"/>
  <c r="BB16" i="4"/>
  <c r="AT18" i="4"/>
  <c r="BD14" i="4"/>
  <c r="AS15" i="3"/>
  <c r="AT9" i="3"/>
  <c r="BK14" i="3"/>
  <c r="BB12" i="3"/>
  <c r="CC12" i="3" s="1"/>
  <c r="AT21" i="3"/>
  <c r="AR6" i="3"/>
  <c r="AU14" i="3"/>
  <c r="BD12" i="3"/>
  <c r="CE12" i="3" s="1"/>
  <c r="AU15" i="3"/>
  <c r="BJ21" i="3"/>
  <c r="AS19" i="4"/>
  <c r="AS21" i="3"/>
  <c r="AT17" i="3"/>
  <c r="AR18" i="4"/>
  <c r="BK17" i="4"/>
  <c r="AR14" i="4"/>
  <c r="BA20" i="4"/>
  <c r="BJ18" i="4"/>
  <c r="BL7" i="4"/>
  <c r="AR6" i="4"/>
  <c r="BA6" i="4"/>
  <c r="BJ16" i="4"/>
  <c r="BC21" i="4"/>
  <c r="BM10" i="4"/>
  <c r="AT15" i="4"/>
  <c r="BM7" i="3"/>
  <c r="BM8" i="4"/>
  <c r="BK14" i="4"/>
  <c r="AS15" i="4"/>
  <c r="BA6" i="3"/>
  <c r="BL6" i="4"/>
  <c r="BD7" i="4"/>
  <c r="BD9" i="4"/>
  <c r="AS8" i="3"/>
  <c r="BC6" i="4"/>
  <c r="BB8" i="4"/>
  <c r="BJ17" i="4"/>
  <c r="AS18" i="4"/>
  <c r="AS20" i="4"/>
  <c r="BB21" i="3"/>
  <c r="BA20" i="3"/>
  <c r="AT19" i="3"/>
  <c r="BK12" i="3"/>
  <c r="CL12" i="3" s="1"/>
  <c r="BJ15" i="3"/>
  <c r="BB12" i="4"/>
  <c r="CC12" i="4" s="1"/>
  <c r="BL16" i="4"/>
  <c r="BJ20" i="4"/>
  <c r="BL21" i="4"/>
  <c r="AT17" i="4"/>
  <c r="BD7" i="3"/>
  <c r="BC10" i="4"/>
  <c r="BC19" i="3"/>
  <c r="BC20" i="4"/>
  <c r="BK21" i="3"/>
  <c r="BD19" i="4"/>
  <c r="AR21" i="4"/>
  <c r="BD15" i="4"/>
  <c r="BD17" i="4"/>
  <c r="BJ6" i="3"/>
  <c r="BL10" i="3"/>
  <c r="AT7" i="3"/>
  <c r="BD9" i="3"/>
  <c r="BA16" i="3"/>
  <c r="BD20" i="3"/>
  <c r="BB17" i="3"/>
  <c r="BC21" i="3"/>
  <c r="BA14" i="3"/>
  <c r="BB9" i="3"/>
  <c r="BC16" i="3"/>
  <c r="AS7" i="3"/>
  <c r="BD10" i="3"/>
  <c r="BD15" i="3"/>
  <c r="AU17" i="3"/>
  <c r="BA19" i="3"/>
  <c r="BD8" i="3"/>
  <c r="AR17" i="3"/>
  <c r="BC9" i="3"/>
  <c r="AS20" i="3"/>
  <c r="BK15" i="3"/>
  <c r="BM21" i="3"/>
  <c r="BM19" i="3"/>
  <c r="AU15" i="4"/>
  <c r="AR20" i="3"/>
  <c r="BK19" i="3"/>
  <c r="BK9" i="3"/>
  <c r="BM10" i="3"/>
  <c r="BD17" i="3"/>
  <c r="AR10" i="3"/>
  <c r="BL9" i="3"/>
  <c r="BB18" i="3"/>
  <c r="AR21" i="3"/>
  <c r="AS6" i="3"/>
  <c r="BM12" i="3"/>
  <c r="CN12" i="3" s="1"/>
  <c r="BL9" i="4"/>
  <c r="BM18" i="4"/>
  <c r="AU16" i="4"/>
  <c r="AT7" i="4"/>
  <c r="BK10" i="4"/>
  <c r="BB8" i="3"/>
  <c r="BA10" i="4"/>
  <c r="BB15" i="4"/>
  <c r="BC16" i="4"/>
  <c r="BA19" i="4"/>
  <c r="BM8" i="3"/>
  <c r="BD6" i="3"/>
  <c r="AS10" i="3"/>
  <c r="BM16" i="3"/>
  <c r="BM20" i="3"/>
  <c r="BL7" i="3"/>
  <c r="AS14" i="3"/>
  <c r="BK17" i="3"/>
  <c r="BL21" i="3"/>
  <c r="BL6" i="3"/>
  <c r="AT16" i="3"/>
  <c r="BA7" i="3"/>
  <c r="AU10" i="3"/>
  <c r="AR19" i="3"/>
  <c r="BJ10" i="3"/>
  <c r="BL14" i="3"/>
  <c r="AR9" i="3"/>
  <c r="BM14" i="3"/>
  <c r="BA15" i="3"/>
  <c r="BD21" i="3"/>
  <c r="BK16" i="3"/>
  <c r="BC18" i="3"/>
  <c r="BD19" i="3"/>
  <c r="BC12" i="3"/>
  <c r="CD12" i="3" s="1"/>
  <c r="BC19" i="4"/>
  <c r="AS9" i="4"/>
  <c r="AS8" i="4"/>
  <c r="BD18" i="3"/>
  <c r="BL14" i="4"/>
  <c r="BA21" i="4"/>
  <c r="BJ8" i="3"/>
  <c r="BB14" i="3"/>
  <c r="BC7" i="3"/>
  <c r="BM6" i="3"/>
  <c r="BM15" i="3"/>
  <c r="BK8" i="3"/>
  <c r="AS9" i="3"/>
  <c r="BB15" i="3"/>
  <c r="AT15" i="3"/>
  <c r="BB7" i="3"/>
  <c r="AR16" i="3"/>
  <c r="BD18" i="4"/>
  <c r="BJ9" i="4"/>
  <c r="BC9" i="4"/>
  <c r="AU7" i="4"/>
  <c r="BB19" i="4"/>
  <c r="BB14" i="4"/>
  <c r="BM14" i="4"/>
  <c r="AS16" i="4"/>
  <c r="AR19" i="4"/>
  <c r="BJ14" i="3"/>
  <c r="AR14" i="3"/>
  <c r="AR18" i="3"/>
  <c r="AT10" i="3"/>
  <c r="BJ18" i="3"/>
  <c r="AU6" i="3"/>
  <c r="BC17" i="3"/>
  <c r="BL16" i="3"/>
  <c r="BC6" i="3"/>
  <c r="BM17" i="3"/>
  <c r="BJ19" i="3"/>
  <c r="BJ7" i="3"/>
  <c r="BA10" i="3"/>
  <c r="BA9" i="3"/>
  <c r="AT14" i="3"/>
  <c r="BK20" i="3"/>
  <c r="AR15" i="3"/>
  <c r="BK18" i="3"/>
  <c r="BC20" i="3"/>
  <c r="AU21" i="3"/>
  <c r="BB16" i="3"/>
  <c r="AT18" i="3"/>
  <c r="BA21" i="3"/>
  <c r="AS16" i="3"/>
  <c r="AS6" i="4"/>
  <c r="BD16" i="4"/>
  <c r="BB17" i="4"/>
  <c r="BK15" i="4"/>
  <c r="BK20" i="4"/>
  <c r="BC15" i="3"/>
  <c r="BM19" i="4"/>
  <c r="BM17" i="4"/>
  <c r="AT6" i="3"/>
  <c r="BK7" i="3"/>
  <c r="BD16" i="3"/>
  <c r="AU9" i="3"/>
  <c r="AU8" i="3"/>
  <c r="BA17" i="3"/>
  <c r="BD14" i="3"/>
  <c r="BB20" i="3"/>
  <c r="AT20" i="3"/>
  <c r="AS18" i="3"/>
  <c r="BU6" i="8" l="1"/>
  <c r="BV8" i="11"/>
  <c r="CK10" i="8"/>
  <c r="BV16" i="11"/>
  <c r="CM14" i="8"/>
  <c r="CB14" i="12"/>
  <c r="BT16" i="12"/>
  <c r="CL17" i="8"/>
  <c r="BT17" i="12"/>
  <c r="CE19" i="11"/>
  <c r="CC21" i="12"/>
  <c r="CM18" i="9"/>
  <c r="BT7" i="12"/>
  <c r="BT18" i="9"/>
  <c r="CM7" i="8"/>
  <c r="BU16" i="10"/>
  <c r="CK16" i="8"/>
  <c r="CL17" i="12"/>
  <c r="CB6" i="9"/>
  <c r="CC8" i="10"/>
  <c r="CN15" i="9"/>
  <c r="BV16" i="9"/>
  <c r="BU15" i="8"/>
  <c r="BS19" i="12"/>
  <c r="CN9" i="8"/>
  <c r="CE17" i="8"/>
  <c r="BV7" i="9"/>
  <c r="CK15" i="10"/>
  <c r="CN18" i="12"/>
  <c r="CM6" i="9"/>
  <c r="CD7" i="8"/>
  <c r="BT17" i="9"/>
  <c r="BV9" i="10"/>
  <c r="CE21" i="9"/>
  <c r="CE10" i="10"/>
  <c r="CL14" i="8"/>
  <c r="CC16" i="9"/>
  <c r="CK6" i="10"/>
  <c r="CM15" i="9"/>
  <c r="CL9" i="9"/>
  <c r="CN9" i="12"/>
  <c r="CL20" i="8"/>
  <c r="BS10" i="9"/>
  <c r="CE10" i="9"/>
  <c r="CN9" i="11"/>
  <c r="CN17" i="11"/>
  <c r="CB20" i="8"/>
  <c r="BT8" i="8"/>
  <c r="CC10" i="8"/>
  <c r="CL21" i="9"/>
  <c r="CE14" i="10"/>
  <c r="BV20" i="11"/>
  <c r="BV18" i="12"/>
  <c r="CB16" i="10"/>
  <c r="CE9" i="10"/>
  <c r="CN6" i="8"/>
  <c r="CC6" i="11"/>
  <c r="CN10" i="12"/>
  <c r="CC20" i="12"/>
  <c r="CK15" i="8"/>
  <c r="CN6" i="9"/>
  <c r="BS7" i="10"/>
  <c r="BT16" i="9"/>
  <c r="CM21" i="10"/>
  <c r="CK15" i="12"/>
  <c r="BT10" i="12"/>
  <c r="CD21" i="11"/>
  <c r="CM6" i="11"/>
  <c r="CC7" i="9"/>
  <c r="BS7" i="11"/>
  <c r="CK19" i="8"/>
  <c r="BU9" i="9"/>
  <c r="CE15" i="9"/>
  <c r="CM21" i="11"/>
  <c r="CC14" i="12"/>
  <c r="BS16" i="12"/>
  <c r="CK16" i="11"/>
  <c r="CE7" i="12"/>
  <c r="CD19" i="11"/>
  <c r="CC9" i="12"/>
  <c r="CC21" i="8"/>
  <c r="CL21" i="11"/>
  <c r="BV10" i="8"/>
  <c r="CL10" i="12"/>
  <c r="CD10" i="11"/>
  <c r="CM19" i="12"/>
  <c r="CM16" i="9"/>
  <c r="BV21" i="8"/>
  <c r="CL19" i="9"/>
  <c r="CB21" i="8"/>
  <c r="CN7" i="10"/>
  <c r="CD16" i="9"/>
  <c r="BU16" i="8"/>
  <c r="CE6" i="11"/>
  <c r="BU18" i="10"/>
  <c r="CD14" i="9"/>
  <c r="BU6" i="9"/>
  <c r="BU17" i="8"/>
  <c r="CK17" i="8"/>
  <c r="CM17" i="11"/>
  <c r="BV9" i="12"/>
  <c r="BR17" i="10"/>
  <c r="BN18" i="10"/>
  <c r="CH14" i="8"/>
  <c r="CN8" i="12"/>
  <c r="BY9" i="10"/>
  <c r="BW20" i="8"/>
  <c r="BP10" i="9"/>
  <c r="CE6" i="10"/>
  <c r="BN17" i="9"/>
  <c r="BZ15" i="8"/>
  <c r="BP9" i="9"/>
  <c r="BO16" i="10"/>
  <c r="BY16" i="12"/>
  <c r="BX8" i="12"/>
  <c r="BP15" i="12"/>
  <c r="BO7" i="11"/>
  <c r="BY19" i="12"/>
  <c r="BP14" i="12"/>
  <c r="CC19" i="9"/>
  <c r="BV17" i="12"/>
  <c r="CM7" i="10"/>
  <c r="BV18" i="10"/>
  <c r="CB15" i="9"/>
  <c r="CN21" i="8"/>
  <c r="CC21" i="9"/>
  <c r="BT20" i="9"/>
  <c r="CL15" i="8"/>
  <c r="BT15" i="11"/>
  <c r="CN9" i="9"/>
  <c r="CN7" i="11"/>
  <c r="CL6" i="12"/>
  <c r="CE9" i="9"/>
  <c r="BT9" i="9"/>
  <c r="CB10" i="8"/>
  <c r="CB21" i="10"/>
  <c r="CK18" i="12"/>
  <c r="CD19" i="10"/>
  <c r="CL15" i="12"/>
  <c r="CL18" i="11"/>
  <c r="CM21" i="12"/>
  <c r="BU6" i="11"/>
  <c r="CE18" i="11"/>
  <c r="CD6" i="11"/>
  <c r="BV21" i="12"/>
  <c r="CK10" i="11"/>
  <c r="BU14" i="8"/>
  <c r="CC17" i="11"/>
  <c r="CN14" i="12"/>
  <c r="CD18" i="10"/>
  <c r="CK7" i="11"/>
  <c r="BS19" i="9"/>
  <c r="BZ17" i="10"/>
  <c r="BR19" i="8"/>
  <c r="CG9" i="8"/>
  <c r="CG18" i="8"/>
  <c r="BP16" i="8"/>
  <c r="BX18" i="8"/>
  <c r="CD15" i="10"/>
  <c r="CK19" i="10"/>
  <c r="BW19" i="10"/>
  <c r="CH17" i="8"/>
  <c r="CI7" i="9"/>
  <c r="CF8" i="11"/>
  <c r="BQ15" i="10"/>
  <c r="BO20" i="9"/>
  <c r="BQ6" i="8"/>
  <c r="BZ20" i="10"/>
  <c r="BN19" i="9"/>
  <c r="BO7" i="10"/>
  <c r="BY10" i="9"/>
  <c r="CJ15" i="10"/>
  <c r="CG16" i="11"/>
  <c r="CA17" i="12"/>
  <c r="CM14" i="12"/>
  <c r="CH19" i="8"/>
  <c r="BR16" i="8"/>
  <c r="BN10" i="8"/>
  <c r="CI20" i="9"/>
  <c r="BP17" i="9"/>
  <c r="CG10" i="9"/>
  <c r="CF21" i="10"/>
  <c r="BO18" i="10"/>
  <c r="BP6" i="10"/>
  <c r="BZ10" i="11"/>
  <c r="BS17" i="12"/>
  <c r="BO8" i="9"/>
  <c r="BY17" i="10"/>
  <c r="CI21" i="11"/>
  <c r="BP18" i="12"/>
  <c r="BQ20" i="9"/>
  <c r="CA16" i="9"/>
  <c r="BQ9" i="9"/>
  <c r="BN15" i="8"/>
  <c r="CI7" i="8"/>
  <c r="BO19" i="9"/>
  <c r="BN15" i="9"/>
  <c r="BN8" i="9"/>
  <c r="CF19" i="10"/>
  <c r="BZ15" i="10"/>
  <c r="CF7" i="10"/>
  <c r="CH17" i="11"/>
  <c r="CG21" i="12"/>
  <c r="BR19" i="11"/>
  <c r="BQ6" i="11"/>
  <c r="CD15" i="12"/>
  <c r="CD6" i="12"/>
  <c r="BY17" i="11"/>
  <c r="BY10" i="11"/>
  <c r="BR19" i="12"/>
  <c r="BR10" i="12"/>
  <c r="CA10" i="10"/>
  <c r="CJ21" i="11"/>
  <c r="CI16" i="11"/>
  <c r="BW9" i="11"/>
  <c r="CI16" i="12"/>
  <c r="BS7" i="12"/>
  <c r="BY18" i="12"/>
  <c r="CF14" i="12"/>
  <c r="BR7" i="12"/>
  <c r="BX18" i="11"/>
  <c r="CA21" i="12"/>
  <c r="BX18" i="12"/>
  <c r="BN8" i="12"/>
  <c r="BO19" i="11"/>
  <c r="CA14" i="11"/>
  <c r="BY7" i="11"/>
  <c r="BO19" i="12"/>
  <c r="CI21" i="12"/>
  <c r="BR17" i="12"/>
  <c r="CG7" i="12"/>
  <c r="CN14" i="9"/>
  <c r="CB16" i="12"/>
  <c r="CD15" i="9"/>
  <c r="CN10" i="10"/>
  <c r="CK9" i="9"/>
  <c r="CL20" i="9"/>
  <c r="BT14" i="10"/>
  <c r="BU9" i="10"/>
  <c r="CK6" i="12"/>
  <c r="CM10" i="9"/>
  <c r="BV20" i="8"/>
  <c r="BU10" i="9"/>
  <c r="CE15" i="8"/>
  <c r="CK21" i="11"/>
  <c r="BV18" i="8"/>
  <c r="CA20" i="8"/>
  <c r="CG10" i="8"/>
  <c r="CK18" i="11"/>
  <c r="BQ7" i="8"/>
  <c r="CJ19" i="9"/>
  <c r="BT9" i="10"/>
  <c r="CJ20" i="10"/>
  <c r="CG16" i="8"/>
  <c r="CA18" i="10"/>
  <c r="BR18" i="12"/>
  <c r="BQ16" i="11"/>
  <c r="BO20" i="10"/>
  <c r="BN7" i="10"/>
  <c r="BN19" i="12"/>
  <c r="CH18" i="11"/>
  <c r="CI7" i="11"/>
  <c r="CH6" i="12"/>
  <c r="BV16" i="10"/>
  <c r="CM7" i="12"/>
  <c r="BS18" i="9"/>
  <c r="CB18" i="9"/>
  <c r="CC21" i="10"/>
  <c r="CE19" i="8"/>
  <c r="CL18" i="8"/>
  <c r="CB7" i="9"/>
  <c r="CB9" i="11"/>
  <c r="CM19" i="8"/>
  <c r="CL6" i="11"/>
  <c r="CE10" i="8"/>
  <c r="CD16" i="10"/>
  <c r="CK17" i="10"/>
  <c r="CM18" i="11"/>
  <c r="CL16" i="8"/>
  <c r="CL6" i="10"/>
  <c r="BV7" i="10"/>
  <c r="CD20" i="8"/>
  <c r="BS6" i="10"/>
  <c r="CL16" i="9"/>
  <c r="CL14" i="10"/>
  <c r="BV15" i="11"/>
  <c r="CM9" i="9"/>
  <c r="CN17" i="9"/>
  <c r="BT20" i="11"/>
  <c r="CM10" i="8"/>
  <c r="BT14" i="9"/>
  <c r="CM15" i="11"/>
  <c r="BV20" i="10"/>
  <c r="CM18" i="12"/>
  <c r="CK21" i="8"/>
  <c r="CK7" i="9"/>
  <c r="CL19" i="12"/>
  <c r="CK21" i="9"/>
  <c r="CN17" i="12"/>
  <c r="BV19" i="8"/>
  <c r="CL18" i="12"/>
  <c r="BV7" i="12"/>
  <c r="CL9" i="12"/>
  <c r="CN19" i="10"/>
  <c r="CB19" i="11"/>
  <c r="BS16" i="11"/>
  <c r="BU9" i="11"/>
  <c r="CM15" i="8"/>
  <c r="CN14" i="10"/>
  <c r="CE9" i="12"/>
  <c r="CC15" i="11"/>
  <c r="BU17" i="12"/>
  <c r="CN16" i="9"/>
  <c r="BT17" i="8"/>
  <c r="CJ21" i="9"/>
  <c r="CA16" i="8"/>
  <c r="CJ9" i="10"/>
  <c r="BR10" i="8"/>
  <c r="BY14" i="8"/>
  <c r="CF19" i="12"/>
  <c r="BZ20" i="9"/>
  <c r="CH6" i="10"/>
  <c r="CA7" i="8"/>
  <c r="CF19" i="8"/>
  <c r="BU7" i="8"/>
  <c r="BY19" i="9"/>
  <c r="CH21" i="8"/>
  <c r="BX15" i="8"/>
  <c r="BR14" i="9"/>
  <c r="BO10" i="8"/>
  <c r="BY18" i="9"/>
  <c r="BP10" i="10"/>
  <c r="BX19" i="9"/>
  <c r="BZ9" i="9"/>
  <c r="CB16" i="11"/>
  <c r="BX10" i="9"/>
  <c r="BP17" i="10"/>
  <c r="CG19" i="8"/>
  <c r="BQ14" i="8"/>
  <c r="BW16" i="9"/>
  <c r="BY10" i="10"/>
  <c r="CA18" i="12"/>
  <c r="CG21" i="11"/>
  <c r="CF7" i="12"/>
  <c r="BY20" i="10"/>
  <c r="BN9" i="10"/>
  <c r="BR15" i="11"/>
  <c r="BS15" i="9"/>
  <c r="CD20" i="9"/>
  <c r="CK18" i="8"/>
  <c r="CE20" i="8"/>
  <c r="CN19" i="11"/>
  <c r="BV17" i="11"/>
  <c r="CM18" i="10"/>
  <c r="CK16" i="10"/>
  <c r="CA6" i="8"/>
  <c r="BW18" i="10"/>
  <c r="BV21" i="9"/>
  <c r="CL18" i="9"/>
  <c r="BY18" i="8"/>
  <c r="BR20" i="9"/>
  <c r="BY20" i="8"/>
  <c r="BX16" i="10"/>
  <c r="BZ14" i="10"/>
  <c r="CJ17" i="10"/>
  <c r="CF9" i="9"/>
  <c r="BW8" i="8"/>
  <c r="BZ15" i="9"/>
  <c r="CI6" i="11"/>
  <c r="BO18" i="11"/>
  <c r="BR14" i="10"/>
  <c r="CI9" i="11"/>
  <c r="BY19" i="11"/>
  <c r="BR14" i="12"/>
  <c r="CB17" i="12"/>
  <c r="BT6" i="10"/>
  <c r="BU20" i="12"/>
  <c r="BT6" i="8"/>
  <c r="CC20" i="10"/>
  <c r="CN17" i="8"/>
  <c r="CD17" i="10"/>
  <c r="BT8" i="9"/>
  <c r="CK18" i="10"/>
  <c r="CM19" i="9"/>
  <c r="CD19" i="9"/>
  <c r="CK20" i="10"/>
  <c r="CE8" i="8"/>
  <c r="CD21" i="10"/>
  <c r="CB7" i="12"/>
  <c r="CC6" i="8"/>
  <c r="BS21" i="8"/>
  <c r="CB20" i="9"/>
  <c r="CM18" i="8"/>
  <c r="BT6" i="9"/>
  <c r="CN19" i="9"/>
  <c r="CN14" i="8"/>
  <c r="CE14" i="9"/>
  <c r="CD9" i="10"/>
  <c r="BU7" i="9"/>
  <c r="BU14" i="12"/>
  <c r="BU21" i="12"/>
  <c r="BT14" i="12"/>
  <c r="CB14" i="9"/>
  <c r="CD10" i="8"/>
  <c r="CM21" i="9"/>
  <c r="CL18" i="10"/>
  <c r="CL7" i="8"/>
  <c r="CE16" i="11"/>
  <c r="CN8" i="11"/>
  <c r="CL6" i="8"/>
  <c r="CD7" i="10"/>
  <c r="BV9" i="8"/>
  <c r="CC15" i="9"/>
  <c r="BU21" i="10"/>
  <c r="CM20" i="12"/>
  <c r="BT15" i="8"/>
  <c r="CM16" i="8"/>
  <c r="CC17" i="9"/>
  <c r="BT20" i="10"/>
  <c r="CN8" i="10"/>
  <c r="BS21" i="12"/>
  <c r="CB16" i="8"/>
  <c r="CD16" i="8"/>
  <c r="CM6" i="8"/>
  <c r="CN17" i="10"/>
  <c r="BV10" i="10"/>
  <c r="BT8" i="11"/>
  <c r="CC16" i="11"/>
  <c r="BV19" i="11"/>
  <c r="CC6" i="9"/>
  <c r="CL8" i="8"/>
  <c r="CC18" i="10"/>
  <c r="BT19" i="9"/>
  <c r="CB14" i="10"/>
  <c r="BU19" i="11"/>
  <c r="BV16" i="8"/>
  <c r="CN10" i="8"/>
  <c r="BS20" i="9"/>
  <c r="CM17" i="8"/>
  <c r="CK7" i="8"/>
  <c r="BT7" i="8"/>
  <c r="CE16" i="8"/>
  <c r="CC18" i="8"/>
  <c r="CL15" i="9"/>
  <c r="BV6" i="10"/>
  <c r="CD14" i="8"/>
  <c r="CL20" i="10"/>
  <c r="BV20" i="9"/>
  <c r="BU19" i="9"/>
  <c r="CN21" i="11"/>
  <c r="CK8" i="12"/>
  <c r="CE7" i="8"/>
  <c r="CC7" i="8"/>
  <c r="CK15" i="9"/>
  <c r="CL21" i="10"/>
  <c r="BT14" i="11"/>
  <c r="CE8" i="11"/>
  <c r="BS15" i="10"/>
  <c r="CC9" i="8"/>
  <c r="BV8" i="9"/>
  <c r="CB8" i="10"/>
  <c r="CK14" i="9"/>
  <c r="BT19" i="11"/>
  <c r="CM16" i="11"/>
  <c r="CN18" i="10"/>
  <c r="CD7" i="9"/>
  <c r="CN16" i="8"/>
  <c r="CK10" i="10"/>
  <c r="BU20" i="9"/>
  <c r="CL16" i="12"/>
  <c r="CB7" i="8"/>
  <c r="CN7" i="8"/>
  <c r="CL6" i="9"/>
  <c r="CM20" i="8"/>
  <c r="BV15" i="10"/>
  <c r="CC21" i="11"/>
  <c r="BS18" i="12"/>
  <c r="BV8" i="10"/>
  <c r="CM9" i="8"/>
  <c r="CC20" i="8"/>
  <c r="CE20" i="9"/>
  <c r="CD14" i="10"/>
  <c r="CE9" i="11"/>
  <c r="CK17" i="11"/>
  <c r="BS20" i="8"/>
  <c r="CE17" i="10"/>
  <c r="BT16" i="11"/>
  <c r="CL19" i="8"/>
  <c r="CK19" i="11"/>
  <c r="BU10" i="8"/>
  <c r="CK20" i="12"/>
  <c r="CN15" i="11"/>
  <c r="CC10" i="12"/>
  <c r="BU21" i="11"/>
  <c r="CD15" i="8"/>
  <c r="BT18" i="12"/>
  <c r="CB8" i="12"/>
  <c r="CE14" i="12"/>
  <c r="CK15" i="11"/>
  <c r="BT9" i="11"/>
  <c r="CN15" i="12"/>
  <c r="CB20" i="11"/>
  <c r="CN18" i="11"/>
  <c r="BT10" i="11"/>
  <c r="CD18" i="11"/>
  <c r="BS10" i="12"/>
  <c r="BU19" i="8"/>
  <c r="CK9" i="10"/>
  <c r="CM10" i="11"/>
  <c r="CC8" i="12"/>
  <c r="CM15" i="10"/>
  <c r="CE17" i="11"/>
  <c r="CB16" i="9"/>
  <c r="CB9" i="10"/>
  <c r="CK19" i="12"/>
  <c r="CE15" i="12"/>
  <c r="BT9" i="12"/>
  <c r="CL9" i="10"/>
  <c r="CD6" i="8"/>
  <c r="CK8" i="10"/>
  <c r="CE7" i="9"/>
  <c r="BV7" i="8"/>
  <c r="CE21" i="8"/>
  <c r="CL8" i="9"/>
  <c r="CM17" i="10"/>
  <c r="CN9" i="10"/>
  <c r="BX8" i="11"/>
  <c r="BU17" i="9"/>
  <c r="CE19" i="9"/>
  <c r="BS16" i="8"/>
  <c r="BT15" i="9"/>
  <c r="CB6" i="8"/>
  <c r="CB15" i="10"/>
  <c r="BU18" i="8"/>
  <c r="BU20" i="10"/>
  <c r="CD9" i="8"/>
  <c r="CC10" i="9"/>
  <c r="CN19" i="12"/>
  <c r="BT10" i="8"/>
  <c r="CE19" i="10"/>
  <c r="CB9" i="9"/>
  <c r="CD18" i="8"/>
  <c r="CD17" i="9"/>
  <c r="BT9" i="8"/>
  <c r="BS15" i="8"/>
  <c r="CN6" i="10"/>
  <c r="CC20" i="9"/>
  <c r="CE18" i="8"/>
  <c r="CM7" i="9"/>
  <c r="BT10" i="10"/>
  <c r="CE7" i="10"/>
  <c r="CE17" i="9"/>
  <c r="CD9" i="11"/>
  <c r="CD17" i="8"/>
  <c r="BT20" i="8"/>
  <c r="CN18" i="9"/>
  <c r="BS8" i="10"/>
  <c r="CC9" i="9"/>
  <c r="CL17" i="11"/>
  <c r="CM16" i="12"/>
  <c r="CK16" i="9"/>
  <c r="CL10" i="8"/>
  <c r="CE18" i="9"/>
  <c r="CB10" i="10"/>
  <c r="CE7" i="11"/>
  <c r="CK16" i="12"/>
  <c r="BT7" i="10"/>
  <c r="BS16" i="10"/>
  <c r="CN19" i="8"/>
  <c r="CK6" i="9"/>
  <c r="CD6" i="9"/>
  <c r="CK17" i="9"/>
  <c r="BV15" i="9"/>
  <c r="CL17" i="10"/>
  <c r="BV14" i="10"/>
  <c r="BV10" i="9"/>
  <c r="BV14" i="11"/>
  <c r="BV19" i="9"/>
  <c r="BU18" i="12"/>
  <c r="CE15" i="10"/>
  <c r="CB19" i="9"/>
  <c r="CB6" i="11"/>
  <c r="CE6" i="8"/>
  <c r="BT7" i="11"/>
  <c r="CL10" i="11"/>
  <c r="CL10" i="10"/>
  <c r="BS18" i="8"/>
  <c r="BT19" i="12"/>
  <c r="CC8" i="11"/>
  <c r="CK14" i="12"/>
  <c r="BV21" i="11"/>
  <c r="CD20" i="10"/>
  <c r="CC19" i="12"/>
  <c r="CB14" i="11"/>
  <c r="CC17" i="10"/>
  <c r="BS7" i="9"/>
  <c r="CM6" i="10"/>
  <c r="CL7" i="11"/>
  <c r="BS9" i="12"/>
  <c r="CE17" i="12"/>
  <c r="BS20" i="11"/>
  <c r="BU10" i="10"/>
  <c r="CL16" i="11"/>
  <c r="CM19" i="11"/>
  <c r="CD17" i="12"/>
  <c r="BT18" i="8"/>
  <c r="BV6" i="9"/>
  <c r="CN20" i="8"/>
  <c r="CN10" i="11"/>
  <c r="BS21" i="9"/>
  <c r="CC14" i="11"/>
  <c r="BV6" i="11"/>
  <c r="CD18" i="9"/>
  <c r="CK18" i="9"/>
  <c r="BY15" i="10"/>
  <c r="BU21" i="8"/>
  <c r="BY6" i="8"/>
  <c r="BZ21" i="8"/>
  <c r="CA19" i="8"/>
  <c r="CG14" i="9"/>
  <c r="BW21" i="8"/>
  <c r="CI15" i="8"/>
  <c r="BR15" i="8"/>
  <c r="CF10" i="11"/>
  <c r="BN21" i="8"/>
  <c r="BX14" i="8"/>
  <c r="CH16" i="9"/>
  <c r="CI14" i="11"/>
  <c r="CJ15" i="8"/>
  <c r="BY20" i="9"/>
  <c r="BN20" i="11"/>
  <c r="BQ18" i="8"/>
  <c r="BZ19" i="9"/>
  <c r="BY14" i="10"/>
  <c r="CJ14" i="9"/>
  <c r="BQ14" i="10"/>
  <c r="BX20" i="8"/>
  <c r="CH10" i="9"/>
  <c r="BR17" i="11"/>
  <c r="BX21" i="8"/>
  <c r="BN16" i="8"/>
  <c r="BN8" i="8"/>
  <c r="CJ16" i="9"/>
  <c r="BW20" i="10"/>
  <c r="CK7" i="10"/>
  <c r="BN21" i="12"/>
  <c r="BR18" i="9"/>
  <c r="CG21" i="10"/>
  <c r="CF10" i="10"/>
  <c r="CH9" i="11"/>
  <c r="BP18" i="9"/>
  <c r="BP7" i="9"/>
  <c r="BO15" i="10"/>
  <c r="CF7" i="11"/>
  <c r="BN18" i="8"/>
  <c r="CJ10" i="8"/>
  <c r="CJ20" i="9"/>
  <c r="BW14" i="9"/>
  <c r="CH18" i="10"/>
  <c r="BQ7" i="10"/>
  <c r="CG7" i="8"/>
  <c r="BQ10" i="9"/>
  <c r="CH16" i="10"/>
  <c r="CF15" i="11"/>
  <c r="BY20" i="11"/>
  <c r="CE16" i="12"/>
  <c r="CJ15" i="9"/>
  <c r="BN9" i="9"/>
  <c r="BR19" i="10"/>
  <c r="CG14" i="10"/>
  <c r="BP7" i="10"/>
  <c r="CJ10" i="11"/>
  <c r="BR15" i="12"/>
  <c r="CG10" i="12"/>
  <c r="BO19" i="8"/>
  <c r="BQ15" i="8"/>
  <c r="CG8" i="8"/>
  <c r="CH19" i="9"/>
  <c r="BR16" i="9"/>
  <c r="CH9" i="9"/>
  <c r="CG20" i="10"/>
  <c r="BQ17" i="10"/>
  <c r="BX10" i="10"/>
  <c r="CI19" i="11"/>
  <c r="BN8" i="11"/>
  <c r="CH14" i="12"/>
  <c r="BP21" i="10"/>
  <c r="CA16" i="10"/>
  <c r="BR10" i="10"/>
  <c r="CA20" i="11"/>
  <c r="CF15" i="12"/>
  <c r="BP19" i="9"/>
  <c r="CA15" i="9"/>
  <c r="BR7" i="9"/>
  <c r="CI17" i="8"/>
  <c r="BO14" i="8"/>
  <c r="CI6" i="8"/>
  <c r="BW18" i="9"/>
  <c r="BN14" i="9"/>
  <c r="BQ7" i="9"/>
  <c r="BX18" i="10"/>
  <c r="BW14" i="10"/>
  <c r="CA6" i="10"/>
  <c r="BO15" i="11"/>
  <c r="CJ18" i="12"/>
  <c r="CH7" i="12"/>
  <c r="BQ18" i="11"/>
  <c r="CA10" i="11"/>
  <c r="BP20" i="12"/>
  <c r="BO14" i="12"/>
  <c r="BO21" i="11"/>
  <c r="BX16" i="11"/>
  <c r="BX9" i="11"/>
  <c r="CG17" i="12"/>
  <c r="CF8" i="12"/>
  <c r="CA9" i="10"/>
  <c r="BN21" i="11"/>
  <c r="CG15" i="11"/>
  <c r="CG7" i="11"/>
  <c r="BX15" i="12"/>
  <c r="CF17" i="12"/>
  <c r="BY6" i="12"/>
  <c r="BP17" i="11"/>
  <c r="BW10" i="11"/>
  <c r="CG20" i="12"/>
  <c r="BW17" i="12"/>
  <c r="BZ7" i="12"/>
  <c r="BW18" i="11"/>
  <c r="CA6" i="11"/>
  <c r="CJ16" i="12"/>
  <c r="BR9" i="12"/>
  <c r="BQ20" i="12"/>
  <c r="BZ16" i="12"/>
  <c r="CJ10" i="12"/>
  <c r="BN7" i="12"/>
  <c r="BS19" i="8"/>
  <c r="CD21" i="9"/>
  <c r="CM14" i="10"/>
  <c r="CN20" i="11"/>
  <c r="CK8" i="11"/>
  <c r="BS14" i="8"/>
  <c r="BS9" i="11"/>
  <c r="BS6" i="8"/>
  <c r="BS8" i="9"/>
  <c r="BV17" i="9"/>
  <c r="BV7" i="11"/>
  <c r="CK14" i="10"/>
  <c r="CB10" i="12"/>
  <c r="CC15" i="10"/>
  <c r="BS10" i="8"/>
  <c r="BS17" i="9"/>
  <c r="BU6" i="12"/>
  <c r="BT16" i="10"/>
  <c r="BV8" i="8"/>
  <c r="BS15" i="12"/>
  <c r="CL10" i="9"/>
  <c r="BT18" i="11"/>
  <c r="CD16" i="11"/>
  <c r="CB9" i="12"/>
  <c r="CD21" i="12"/>
  <c r="BS7" i="8"/>
  <c r="CB21" i="9"/>
  <c r="CM9" i="11"/>
  <c r="BU15" i="10"/>
  <c r="BT7" i="9"/>
  <c r="CB10" i="11"/>
  <c r="CL21" i="8"/>
  <c r="BV17" i="8"/>
  <c r="CK19" i="9"/>
  <c r="BT8" i="12"/>
  <c r="CC9" i="10"/>
  <c r="CL19" i="11"/>
  <c r="BS8" i="11"/>
  <c r="BV15" i="8"/>
  <c r="BS17" i="11"/>
  <c r="BU14" i="9"/>
  <c r="CC20" i="11"/>
  <c r="BS16" i="9"/>
  <c r="CB18" i="8"/>
  <c r="CM9" i="12"/>
  <c r="CK9" i="8"/>
  <c r="BU14" i="11"/>
  <c r="BS21" i="10"/>
  <c r="CG8" i="9"/>
  <c r="CH10" i="8"/>
  <c r="CI10" i="10"/>
  <c r="BX7" i="8"/>
  <c r="BP21" i="9"/>
  <c r="BX16" i="8"/>
  <c r="CF8" i="8"/>
  <c r="CF10" i="9"/>
  <c r="BY7" i="8"/>
  <c r="BP14" i="8"/>
  <c r="CI9" i="8"/>
  <c r="BY10" i="12"/>
  <c r="BO20" i="8"/>
  <c r="CJ9" i="9"/>
  <c r="CH6" i="11"/>
  <c r="BO15" i="8"/>
  <c r="BV18" i="9"/>
  <c r="CG14" i="11"/>
  <c r="BY16" i="8"/>
  <c r="CG17" i="9"/>
  <c r="CI9" i="10"/>
  <c r="CG9" i="10"/>
  <c r="BZ19" i="8"/>
  <c r="BX10" i="8"/>
  <c r="BR6" i="9"/>
  <c r="CA20" i="12"/>
  <c r="CJ20" i="8"/>
  <c r="BW15" i="8"/>
  <c r="CF7" i="8"/>
  <c r="BQ16" i="9"/>
  <c r="BY19" i="10"/>
  <c r="CJ6" i="10"/>
  <c r="BZ17" i="12"/>
  <c r="BW17" i="9"/>
  <c r="CH20" i="10"/>
  <c r="BZ9" i="10"/>
  <c r="BX19" i="12"/>
  <c r="BR17" i="9"/>
  <c r="CA21" i="10"/>
  <c r="BZ10" i="10"/>
  <c r="CD18" i="12"/>
  <c r="BW17" i="8"/>
  <c r="BQ10" i="8"/>
  <c r="BN20" i="9"/>
  <c r="CH17" i="10"/>
  <c r="CI20" i="11"/>
  <c r="BP7" i="8"/>
  <c r="BR9" i="9"/>
  <c r="CI15" i="10"/>
  <c r="BN9" i="11"/>
  <c r="BW19" i="11"/>
  <c r="BR9" i="11"/>
  <c r="BU15" i="12"/>
  <c r="BX15" i="9"/>
  <c r="CA7" i="9"/>
  <c r="CG18" i="10"/>
  <c r="BP14" i="10"/>
  <c r="BY6" i="10"/>
  <c r="BN10" i="11"/>
  <c r="BN14" i="12"/>
  <c r="CF9" i="12"/>
  <c r="BZ18" i="8"/>
  <c r="CF14" i="8"/>
  <c r="BZ7" i="8"/>
  <c r="BR19" i="9"/>
  <c r="CG15" i="9"/>
  <c r="BX8" i="9"/>
  <c r="BR20" i="10"/>
  <c r="CF16" i="10"/>
  <c r="CH9" i="10"/>
  <c r="BR18" i="11"/>
  <c r="CB7" i="11"/>
  <c r="CA10" i="12"/>
  <c r="BP20" i="10"/>
  <c r="BP16" i="10"/>
  <c r="CF9" i="10"/>
  <c r="CF19" i="11"/>
  <c r="BR10" i="11"/>
  <c r="BX14" i="12"/>
  <c r="CH18" i="9"/>
  <c r="BO15" i="9"/>
  <c r="CA6" i="9"/>
  <c r="BX17" i="8"/>
  <c r="CI10" i="8"/>
  <c r="CF21" i="9"/>
  <c r="BN18" i="9"/>
  <c r="BZ6" i="9"/>
  <c r="CI17" i="10"/>
  <c r="CH21" i="11"/>
  <c r="BW14" i="11"/>
  <c r="CK17" i="12"/>
  <c r="CA21" i="11"/>
  <c r="BN17" i="11"/>
  <c r="BO10" i="11"/>
  <c r="BV19" i="12"/>
  <c r="CE20" i="11"/>
  <c r="CH15" i="11"/>
  <c r="CB8" i="11"/>
  <c r="BO17" i="12"/>
  <c r="CA6" i="12"/>
  <c r="BQ9" i="10"/>
  <c r="BP20" i="11"/>
  <c r="BP15" i="11"/>
  <c r="BR7" i="11"/>
  <c r="CA14" i="12"/>
  <c r="CH20" i="12"/>
  <c r="BX17" i="12"/>
  <c r="CF10" i="12"/>
  <c r="CG20" i="11"/>
  <c r="CF16" i="11"/>
  <c r="BQ9" i="11"/>
  <c r="BR16" i="12"/>
  <c r="BQ7" i="12"/>
  <c r="CJ17" i="11"/>
  <c r="CH10" i="11"/>
  <c r="BZ21" i="12"/>
  <c r="BQ16" i="12"/>
  <c r="CG8" i="12"/>
  <c r="CG19" i="12"/>
  <c r="BO16" i="12"/>
  <c r="BZ10" i="12"/>
  <c r="BR6" i="12"/>
  <c r="CE18" i="12"/>
  <c r="CK20" i="8"/>
  <c r="CE21" i="10"/>
  <c r="BS8" i="8"/>
  <c r="CM9" i="10"/>
  <c r="BU6" i="10"/>
  <c r="BS6" i="12"/>
  <c r="CB8" i="8"/>
  <c r="CE16" i="9"/>
  <c r="CL14" i="9"/>
  <c r="BS19" i="10"/>
  <c r="CL7" i="10"/>
  <c r="CK9" i="11"/>
  <c r="CE8" i="12"/>
  <c r="BT10" i="9"/>
  <c r="CC6" i="10"/>
  <c r="BS10" i="10"/>
  <c r="CM17" i="9"/>
  <c r="CD7" i="11"/>
  <c r="BS9" i="9"/>
  <c r="CB19" i="8"/>
  <c r="CK8" i="9"/>
  <c r="BT15" i="10"/>
  <c r="CE20" i="10"/>
  <c r="CL8" i="11"/>
  <c r="CL14" i="12"/>
  <c r="CM20" i="10"/>
  <c r="CK6" i="8"/>
  <c r="CB8" i="9"/>
  <c r="BT18" i="10"/>
  <c r="CL21" i="12"/>
  <c r="BS14" i="10"/>
  <c r="CK10" i="12"/>
  <c r="BT6" i="11"/>
  <c r="BU20" i="8"/>
  <c r="BV9" i="9"/>
  <c r="CC8" i="8"/>
  <c r="CN18" i="8"/>
  <c r="CB9" i="8"/>
  <c r="CN15" i="10"/>
  <c r="BT8" i="10"/>
  <c r="CN8" i="8"/>
  <c r="BV9" i="11"/>
  <c r="BV6" i="12"/>
  <c r="BU16" i="9"/>
  <c r="CC19" i="11"/>
  <c r="CN7" i="12"/>
  <c r="BS14" i="12"/>
  <c r="CL16" i="10"/>
  <c r="CB21" i="12"/>
  <c r="CB20" i="12"/>
  <c r="CM20" i="9"/>
  <c r="CN21" i="12"/>
  <c r="CK6" i="11"/>
  <c r="CN16" i="12"/>
  <c r="CN21" i="10"/>
  <c r="CB21" i="11"/>
  <c r="BS15" i="11"/>
  <c r="CL15" i="10"/>
  <c r="BS14" i="9"/>
  <c r="BU10" i="12"/>
  <c r="CE10" i="11"/>
  <c r="BU19" i="12"/>
  <c r="CK20" i="11"/>
  <c r="CE20" i="12"/>
  <c r="CK14" i="8"/>
  <c r="BU10" i="11"/>
  <c r="BV19" i="10"/>
  <c r="BV18" i="11"/>
  <c r="CL15" i="11"/>
  <c r="CE21" i="12"/>
  <c r="CE15" i="11"/>
  <c r="CL19" i="10"/>
  <c r="BT21" i="8"/>
  <c r="CB20" i="10"/>
  <c r="CB17" i="11"/>
  <c r="CE16" i="10"/>
  <c r="CE21" i="11"/>
  <c r="CL20" i="12"/>
  <c r="BU19" i="10"/>
  <c r="CH16" i="8"/>
  <c r="BQ21" i="8"/>
  <c r="BN16" i="9"/>
  <c r="CI14" i="8"/>
  <c r="BY10" i="8"/>
  <c r="CN6" i="12"/>
  <c r="BP17" i="12"/>
  <c r="BZ17" i="8"/>
  <c r="BX20" i="9"/>
  <c r="BS19" i="11"/>
  <c r="CN21" i="9"/>
  <c r="BP17" i="8"/>
  <c r="CH19" i="11"/>
  <c r="CF21" i="8"/>
  <c r="BP15" i="8"/>
  <c r="CI18" i="9"/>
  <c r="BW21" i="11"/>
  <c r="CJ16" i="8"/>
  <c r="BZ6" i="8"/>
  <c r="BZ6" i="10"/>
  <c r="BN19" i="8"/>
  <c r="CH21" i="9"/>
  <c r="BW17" i="10"/>
  <c r="CA17" i="9"/>
  <c r="BT17" i="10"/>
  <c r="BR21" i="8"/>
  <c r="BZ14" i="8"/>
  <c r="CH14" i="9"/>
  <c r="CC7" i="10"/>
  <c r="CF16" i="8"/>
  <c r="BW9" i="8"/>
  <c r="CH17" i="9"/>
  <c r="CH6" i="9"/>
  <c r="BO9" i="10"/>
  <c r="CJ6" i="11"/>
  <c r="CF18" i="9"/>
  <c r="BW7" i="9"/>
  <c r="BN14" i="10"/>
  <c r="BY14" i="11"/>
  <c r="BW19" i="9"/>
  <c r="BX9" i="9"/>
  <c r="BQ16" i="10"/>
  <c r="CG9" i="11"/>
  <c r="CF18" i="8"/>
  <c r="BZ21" i="9"/>
  <c r="BW15" i="9"/>
  <c r="CB19" i="10"/>
  <c r="BW9" i="10"/>
  <c r="BQ15" i="12"/>
  <c r="CA18" i="9"/>
  <c r="CF17" i="10"/>
  <c r="BU18" i="11"/>
  <c r="CM20" i="11"/>
  <c r="BR14" i="11"/>
  <c r="CH17" i="12"/>
  <c r="BX16" i="9"/>
  <c r="BY9" i="9"/>
  <c r="CA19" i="10"/>
  <c r="BX15" i="10"/>
  <c r="CB7" i="10"/>
  <c r="CJ14" i="11"/>
  <c r="CA16" i="12"/>
  <c r="BX19" i="8"/>
  <c r="CG15" i="8"/>
  <c r="BY9" i="8"/>
  <c r="BW20" i="9"/>
  <c r="CF16" i="9"/>
  <c r="BR10" i="9"/>
  <c r="BR21" i="10"/>
  <c r="CA17" i="10"/>
  <c r="CJ10" i="10"/>
  <c r="CF20" i="11"/>
  <c r="CF9" i="11"/>
  <c r="CM15" i="12"/>
  <c r="BZ21" i="10"/>
  <c r="BO17" i="10"/>
  <c r="CH10" i="10"/>
  <c r="BR21" i="11"/>
  <c r="BX14" i="11"/>
  <c r="CG16" i="12"/>
  <c r="CF19" i="9"/>
  <c r="BP16" i="9"/>
  <c r="CH7" i="9"/>
  <c r="BW18" i="8"/>
  <c r="CA14" i="8"/>
  <c r="BW7" i="8"/>
  <c r="CG18" i="9"/>
  <c r="BZ14" i="9"/>
  <c r="CG7" i="9"/>
  <c r="CI18" i="10"/>
  <c r="CJ14" i="10"/>
  <c r="BR7" i="10"/>
  <c r="BP16" i="11"/>
  <c r="BY20" i="12"/>
  <c r="BO9" i="12"/>
  <c r="CF18" i="11"/>
  <c r="CH21" i="12"/>
  <c r="CI14" i="12"/>
  <c r="BY21" i="11"/>
  <c r="CJ16" i="11"/>
  <c r="CJ9" i="11"/>
  <c r="BZ18" i="12"/>
  <c r="BZ9" i="12"/>
  <c r="BO10" i="10"/>
  <c r="BX21" i="11"/>
  <c r="BW16" i="11"/>
  <c r="BP16" i="12"/>
  <c r="BZ6" i="12"/>
  <c r="BO18" i="12"/>
  <c r="CJ6" i="12"/>
  <c r="CA17" i="11"/>
  <c r="CI10" i="11"/>
  <c r="BP21" i="12"/>
  <c r="BN18" i="12"/>
  <c r="CJ7" i="12"/>
  <c r="CG18" i="11"/>
  <c r="BP14" i="11"/>
  <c r="BN7" i="11"/>
  <c r="BW18" i="12"/>
  <c r="CA9" i="12"/>
  <c r="BX21" i="12"/>
  <c r="CH16" i="12"/>
  <c r="BW7" i="12"/>
  <c r="CM10" i="12"/>
  <c r="CC16" i="12"/>
  <c r="CB17" i="9"/>
  <c r="BU15" i="9"/>
  <c r="BS20" i="10"/>
  <c r="BU18" i="9"/>
  <c r="BN9" i="8"/>
  <c r="CC7" i="12"/>
  <c r="CF20" i="8"/>
  <c r="CI15" i="9"/>
  <c r="BQ19" i="10"/>
  <c r="CJ21" i="8"/>
  <c r="BZ7" i="9"/>
  <c r="BQ9" i="8"/>
  <c r="CF10" i="8"/>
  <c r="CG19" i="9"/>
  <c r="CF8" i="10"/>
  <c r="BW19" i="8"/>
  <c r="BP10" i="8"/>
  <c r="BN21" i="10"/>
  <c r="CE19" i="12"/>
  <c r="BW14" i="8"/>
  <c r="CG16" i="9"/>
  <c r="CG10" i="11"/>
  <c r="CF15" i="8"/>
  <c r="CH15" i="9"/>
  <c r="CD17" i="11"/>
  <c r="CI10" i="9"/>
  <c r="CH7" i="10"/>
  <c r="CH18" i="8"/>
  <c r="BX9" i="8"/>
  <c r="CH21" i="10"/>
  <c r="BO8" i="8"/>
  <c r="BR20" i="8"/>
  <c r="CC14" i="8"/>
  <c r="BN7" i="8"/>
  <c r="BP15" i="9"/>
  <c r="CB17" i="10"/>
  <c r="BO20" i="11"/>
  <c r="CH10" i="12"/>
  <c r="CF15" i="9"/>
  <c r="CJ19" i="10"/>
  <c r="BZ7" i="10"/>
  <c r="BN16" i="12"/>
  <c r="BY16" i="9"/>
  <c r="CF20" i="10"/>
  <c r="BX9" i="10"/>
  <c r="CJ15" i="12"/>
  <c r="CI16" i="8"/>
  <c r="BZ9" i="8"/>
  <c r="BQ19" i="9"/>
  <c r="BW10" i="9"/>
  <c r="CJ16" i="10"/>
  <c r="BY18" i="11"/>
  <c r="BP6" i="8"/>
  <c r="CJ6" i="9"/>
  <c r="CF14" i="10"/>
  <c r="CA7" i="11"/>
  <c r="CC18" i="11"/>
  <c r="BP7" i="11"/>
  <c r="BQ14" i="12"/>
  <c r="CI14" i="9"/>
  <c r="BO7" i="9"/>
  <c r="BR18" i="10"/>
  <c r="CF21" i="11"/>
  <c r="BO9" i="11"/>
  <c r="BU7" i="12"/>
  <c r="BO18" i="8"/>
  <c r="BR14" i="8"/>
  <c r="BO7" i="8"/>
  <c r="CJ18" i="9"/>
  <c r="BQ15" i="9"/>
  <c r="CJ7" i="9"/>
  <c r="CI19" i="10"/>
  <c r="BR16" i="10"/>
  <c r="BX8" i="10"/>
  <c r="BU17" i="11"/>
  <c r="BZ6" i="11"/>
  <c r="BW9" i="12"/>
  <c r="CG19" i="10"/>
  <c r="CA15" i="10"/>
  <c r="BR9" i="10"/>
  <c r="CJ18" i="11"/>
  <c r="BY9" i="11"/>
  <c r="BW10" i="12"/>
  <c r="BX18" i="9"/>
  <c r="CA14" i="9"/>
  <c r="CI21" i="8"/>
  <c r="BO17" i="8"/>
  <c r="BW10" i="8"/>
  <c r="BQ21" i="9"/>
  <c r="BY17" i="9"/>
  <c r="CA10" i="9"/>
  <c r="BY21" i="10"/>
  <c r="BX17" i="10"/>
  <c r="BP21" i="11"/>
  <c r="CF16" i="12"/>
  <c r="BQ21" i="11"/>
  <c r="BZ16" i="11"/>
  <c r="BZ9" i="11"/>
  <c r="CB18" i="12"/>
  <c r="BX10" i="12"/>
  <c r="BQ20" i="11"/>
  <c r="BQ15" i="11"/>
  <c r="CH7" i="11"/>
  <c r="BW16" i="12"/>
  <c r="CH15" i="10"/>
  <c r="BO8" i="10"/>
  <c r="CA19" i="11"/>
  <c r="BN14" i="11"/>
  <c r="BY21" i="12"/>
  <c r="CI10" i="12"/>
  <c r="BX20" i="12"/>
  <c r="BN17" i="12"/>
  <c r="BV10" i="12"/>
  <c r="BX20" i="11"/>
  <c r="CJ15" i="11"/>
  <c r="BW8" i="11"/>
  <c r="CJ19" i="12"/>
  <c r="CH15" i="12"/>
  <c r="CI6" i="12"/>
  <c r="BZ17" i="11"/>
  <c r="CA9" i="11"/>
  <c r="BO21" i="12"/>
  <c r="CG15" i="12"/>
  <c r="CI7" i="12"/>
  <c r="BW19" i="12"/>
  <c r="BW15" i="12"/>
  <c r="BQ10" i="12"/>
  <c r="CN20" i="9"/>
  <c r="BS9" i="8"/>
  <c r="BT17" i="11"/>
  <c r="CD14" i="12"/>
  <c r="BT6" i="12"/>
  <c r="CE9" i="8"/>
  <c r="CB17" i="8"/>
  <c r="CK10" i="9"/>
  <c r="CB6" i="10"/>
  <c r="BS18" i="10"/>
  <c r="CL9" i="11"/>
  <c r="CD19" i="8"/>
  <c r="BU14" i="10"/>
  <c r="BS6" i="11"/>
  <c r="CL20" i="11"/>
  <c r="BS18" i="11"/>
  <c r="CN20" i="10"/>
  <c r="BV20" i="12"/>
  <c r="BV15" i="12"/>
  <c r="CC19" i="10"/>
  <c r="CK9" i="12"/>
  <c r="CL7" i="9"/>
  <c r="CC15" i="8"/>
  <c r="CD20" i="11"/>
  <c r="BT14" i="8"/>
  <c r="CM7" i="11"/>
  <c r="BS20" i="12"/>
  <c r="CC10" i="11"/>
  <c r="CE6" i="12"/>
  <c r="CK21" i="12"/>
  <c r="CN14" i="11"/>
  <c r="CE18" i="10"/>
  <c r="BV16" i="12"/>
  <c r="CE6" i="9"/>
  <c r="BU17" i="10"/>
  <c r="CB19" i="12"/>
  <c r="CK14" i="11"/>
  <c r="CL8" i="12"/>
  <c r="CM16" i="10"/>
  <c r="CD10" i="12"/>
  <c r="CD9" i="12"/>
  <c r="BV6" i="8"/>
  <c r="CN6" i="11"/>
  <c r="CC14" i="10"/>
  <c r="BS9" i="10"/>
  <c r="BT20" i="12"/>
  <c r="CD15" i="11"/>
  <c r="BU16" i="11"/>
  <c r="CM10" i="10"/>
  <c r="BP18" i="8"/>
  <c r="BR7" i="8"/>
  <c r="CJ14" i="8"/>
  <c r="BP19" i="8"/>
  <c r="CF7" i="9"/>
  <c r="BS10" i="11"/>
  <c r="CG17" i="8"/>
  <c r="BZ20" i="8"/>
  <c r="BQ20" i="10"/>
  <c r="BR6" i="10"/>
  <c r="CH6" i="8"/>
  <c r="CG9" i="9"/>
  <c r="CA7" i="10"/>
  <c r="CA18" i="8"/>
  <c r="BP9" i="8"/>
  <c r="BZ18" i="10"/>
  <c r="CD21" i="8"/>
  <c r="CI9" i="9"/>
  <c r="BY6" i="11"/>
  <c r="CG14" i="8"/>
  <c r="CH9" i="12"/>
  <c r="BW8" i="9"/>
  <c r="BW17" i="11"/>
  <c r="CJ17" i="8"/>
  <c r="CJ6" i="8"/>
  <c r="BT19" i="10"/>
  <c r="CI17" i="9"/>
  <c r="CC19" i="8"/>
  <c r="BN14" i="8"/>
  <c r="BX21" i="9"/>
  <c r="BP14" i="9"/>
  <c r="CG16" i="10"/>
  <c r="BP18" i="11"/>
  <c r="CG21" i="9"/>
  <c r="CC14" i="9"/>
  <c r="BP19" i="10"/>
  <c r="BQ6" i="10"/>
  <c r="BV8" i="12"/>
  <c r="BY15" i="9"/>
  <c r="CH19" i="10"/>
  <c r="BW7" i="10"/>
  <c r="CA21" i="8"/>
  <c r="BQ16" i="8"/>
  <c r="BX8" i="8"/>
  <c r="CC18" i="9"/>
  <c r="BW9" i="9"/>
  <c r="BN16" i="10"/>
  <c r="BR16" i="11"/>
  <c r="BY21" i="9"/>
  <c r="BV21" i="10"/>
  <c r="BR21" i="12"/>
  <c r="CG17" i="11"/>
  <c r="BP6" i="11"/>
  <c r="BX14" i="9"/>
  <c r="CI21" i="10"/>
  <c r="CG17" i="10"/>
  <c r="CD10" i="10"/>
  <c r="BR20" i="11"/>
  <c r="BT21" i="12"/>
  <c r="CJ9" i="12"/>
  <c r="BP6" i="12"/>
  <c r="CA17" i="8"/>
  <c r="BR6" i="8"/>
  <c r="BZ18" i="9"/>
  <c r="CF14" i="9"/>
  <c r="BX7" i="9"/>
  <c r="BX19" i="10"/>
  <c r="CF15" i="10"/>
  <c r="CJ7" i="10"/>
  <c r="BY16" i="11"/>
  <c r="CJ20" i="12"/>
  <c r="BO7" i="12"/>
  <c r="CJ18" i="10"/>
  <c r="BN15" i="10"/>
  <c r="BN8" i="10"/>
  <c r="CI17" i="11"/>
  <c r="BW7" i="11"/>
  <c r="BQ9" i="12"/>
  <c r="BO18" i="9"/>
  <c r="BY21" i="8"/>
  <c r="BZ16" i="8"/>
  <c r="CH9" i="8"/>
  <c r="CF20" i="9"/>
  <c r="BZ16" i="9"/>
  <c r="BO10" i="9"/>
  <c r="BO21" i="10"/>
  <c r="BN17" i="10"/>
  <c r="CG10" i="10"/>
  <c r="BZ20" i="11"/>
  <c r="BQ10" i="11"/>
  <c r="CC15" i="12"/>
  <c r="CH20" i="11"/>
  <c r="BN16" i="11"/>
  <c r="CG8" i="11"/>
  <c r="CI17" i="12"/>
  <c r="CG9" i="12"/>
  <c r="BN19" i="11"/>
  <c r="CF14" i="11"/>
  <c r="CF21" i="12"/>
  <c r="CB15" i="12"/>
  <c r="BW15" i="10"/>
  <c r="CI7" i="10"/>
  <c r="CA18" i="11"/>
  <c r="CD20" i="12"/>
  <c r="BP10" i="12"/>
  <c r="CA19" i="12"/>
  <c r="CI15" i="12"/>
  <c r="BO8" i="12"/>
  <c r="BZ19" i="11"/>
  <c r="BX15" i="11"/>
  <c r="CJ7" i="11"/>
  <c r="BZ19" i="12"/>
  <c r="BZ15" i="12"/>
  <c r="BW20" i="11"/>
  <c r="BO17" i="11"/>
  <c r="BP9" i="11"/>
  <c r="CF20" i="12"/>
  <c r="BY15" i="12"/>
  <c r="BY7" i="12"/>
  <c r="CC18" i="12"/>
  <c r="CJ14" i="12"/>
  <c r="CI9" i="12"/>
  <c r="CN10" i="9"/>
  <c r="CC16" i="8"/>
  <c r="CB15" i="11"/>
  <c r="CD16" i="12"/>
  <c r="CC17" i="12"/>
  <c r="CN8" i="9"/>
  <c r="BU9" i="12"/>
  <c r="CB14" i="8"/>
  <c r="CI16" i="9"/>
  <c r="CI19" i="8"/>
  <c r="BY17" i="8"/>
  <c r="BQ21" i="10"/>
  <c r="CA9" i="8"/>
  <c r="BT16" i="8"/>
  <c r="CJ18" i="8"/>
  <c r="BX16" i="12"/>
  <c r="CG21" i="8"/>
  <c r="BQ6" i="9"/>
  <c r="BZ21" i="11"/>
  <c r="CF17" i="8"/>
  <c r="CJ7" i="8"/>
  <c r="BW16" i="10"/>
  <c r="CI20" i="8"/>
  <c r="CJ9" i="8"/>
  <c r="CI20" i="10"/>
  <c r="BY17" i="12"/>
  <c r="CA10" i="8"/>
  <c r="CF8" i="9"/>
  <c r="BQ6" i="12"/>
  <c r="BY6" i="9"/>
  <c r="BQ17" i="8"/>
  <c r="BR21" i="9"/>
  <c r="CC16" i="10"/>
  <c r="BO17" i="9"/>
  <c r="BQ19" i="8"/>
  <c r="CA20" i="9"/>
  <c r="BN10" i="9"/>
  <c r="CG15" i="10"/>
  <c r="CA15" i="11"/>
  <c r="BO21" i="9"/>
  <c r="BP18" i="10"/>
  <c r="BS21" i="11"/>
  <c r="CA21" i="9"/>
  <c r="BY14" i="9"/>
  <c r="BN19" i="10"/>
  <c r="CJ20" i="11"/>
  <c r="BO21" i="8"/>
  <c r="BY15" i="8"/>
  <c r="CH7" i="8"/>
  <c r="CJ17" i="9"/>
  <c r="BN7" i="9"/>
  <c r="CI14" i="10"/>
  <c r="CC9" i="11"/>
  <c r="CH20" i="9"/>
  <c r="BX20" i="10"/>
  <c r="BW10" i="10"/>
  <c r="BQ18" i="12"/>
  <c r="CH16" i="11"/>
  <c r="BW21" i="12"/>
  <c r="BN10" i="12"/>
  <c r="BW21" i="10"/>
  <c r="CI16" i="10"/>
  <c r="BN10" i="10"/>
  <c r="BZ18" i="11"/>
  <c r="BO20" i="12"/>
  <c r="BW8" i="12"/>
  <c r="CH20" i="8"/>
  <c r="BR17" i="8"/>
  <c r="CI21" i="9"/>
  <c r="BQ18" i="9"/>
  <c r="BQ14" i="9"/>
  <c r="CI6" i="9"/>
  <c r="BO19" i="10"/>
  <c r="BP15" i="10"/>
  <c r="BX7" i="10"/>
  <c r="BZ15" i="11"/>
  <c r="CD19" i="12"/>
  <c r="BO14" i="9"/>
  <c r="BY18" i="10"/>
  <c r="BX14" i="10"/>
  <c r="CG7" i="10"/>
  <c r="BQ17" i="11"/>
  <c r="CJ21" i="12"/>
  <c r="CM6" i="12"/>
  <c r="BZ17" i="9"/>
  <c r="CD10" i="9"/>
  <c r="BP21" i="8"/>
  <c r="BO16" i="8"/>
  <c r="BR9" i="8"/>
  <c r="BP20" i="9"/>
  <c r="BO16" i="9"/>
  <c r="CA9" i="9"/>
  <c r="CA20" i="10"/>
  <c r="BZ16" i="10"/>
  <c r="BQ10" i="10"/>
  <c r="BX19" i="11"/>
  <c r="BQ7" i="11"/>
  <c r="BW14" i="12"/>
  <c r="BU20" i="11"/>
  <c r="BU15" i="11"/>
  <c r="BX7" i="11"/>
  <c r="BQ17" i="12"/>
  <c r="BN9" i="12"/>
  <c r="CB18" i="11"/>
  <c r="BO14" i="11"/>
  <c r="CI20" i="12"/>
  <c r="CG14" i="12"/>
  <c r="CH14" i="10"/>
  <c r="BY7" i="10"/>
  <c r="BN18" i="11"/>
  <c r="BX10" i="11"/>
  <c r="CH19" i="12"/>
  <c r="BX9" i="12"/>
  <c r="BQ19" i="12"/>
  <c r="CA15" i="12"/>
  <c r="CK7" i="12"/>
  <c r="BP19" i="11"/>
  <c r="BQ14" i="11"/>
  <c r="BZ7" i="11"/>
  <c r="BP19" i="12"/>
  <c r="BO15" i="12"/>
  <c r="CJ19" i="11"/>
  <c r="CI15" i="11"/>
  <c r="BO8" i="11"/>
  <c r="CI19" i="12"/>
  <c r="BN15" i="12"/>
  <c r="BP7" i="12"/>
  <c r="CJ17" i="12"/>
  <c r="BZ14" i="12"/>
  <c r="BY9" i="12"/>
  <c r="CM20" i="7"/>
  <c r="BT9" i="7"/>
  <c r="CC8" i="7"/>
  <c r="CM7" i="6"/>
  <c r="CK8" i="5"/>
  <c r="CM15" i="5"/>
  <c r="CN8" i="5"/>
  <c r="CL19" i="5"/>
  <c r="BS18" i="5"/>
  <c r="BU10" i="5"/>
  <c r="BT20" i="5"/>
  <c r="CB10" i="5"/>
  <c r="CC8" i="5"/>
  <c r="CH10" i="5"/>
  <c r="BR14" i="5"/>
  <c r="CJ18" i="5"/>
  <c r="BY10" i="5"/>
  <c r="CA19" i="5"/>
  <c r="BN20" i="5"/>
  <c r="BW16" i="5"/>
  <c r="BP18" i="5"/>
  <c r="CF17" i="5"/>
  <c r="CI21" i="5"/>
  <c r="BZ14" i="5"/>
  <c r="BQ7" i="5"/>
  <c r="CD7" i="6"/>
  <c r="BU21" i="6"/>
  <c r="BR10" i="7"/>
  <c r="CA14" i="6"/>
  <c r="BX20" i="7"/>
  <c r="BQ19" i="7"/>
  <c r="CA20" i="7"/>
  <c r="BN19" i="6"/>
  <c r="BZ18" i="6"/>
  <c r="CI17" i="7"/>
  <c r="CE15" i="5"/>
  <c r="CD18" i="5"/>
  <c r="BV10" i="5"/>
  <c r="BO8" i="5"/>
  <c r="CI16" i="6"/>
  <c r="CF18" i="7"/>
  <c r="BZ6" i="7"/>
  <c r="CJ9" i="6"/>
  <c r="BQ10" i="6"/>
  <c r="BO8" i="7"/>
  <c r="BP17" i="7"/>
  <c r="CH18" i="6"/>
  <c r="BO18" i="6"/>
  <c r="CJ19" i="7"/>
  <c r="BY17" i="6"/>
  <c r="BN20" i="7"/>
  <c r="BW9" i="7"/>
  <c r="BP6" i="6"/>
  <c r="BR6" i="6"/>
  <c r="CG19" i="7"/>
  <c r="BY21" i="7"/>
  <c r="BT15" i="6"/>
  <c r="CL6" i="6"/>
  <c r="BV21" i="7"/>
  <c r="BS19" i="7"/>
  <c r="CN9" i="7"/>
  <c r="CB20" i="7"/>
  <c r="CE19" i="7"/>
  <c r="CK15" i="7"/>
  <c r="CE19" i="6"/>
  <c r="CK14" i="6"/>
  <c r="CN8" i="6"/>
  <c r="BS17" i="6"/>
  <c r="CC17" i="6"/>
  <c r="CL19" i="7"/>
  <c r="BV9" i="6"/>
  <c r="CD7" i="7"/>
  <c r="BU16" i="7"/>
  <c r="CL21" i="5"/>
  <c r="CN18" i="5"/>
  <c r="CM7" i="5"/>
  <c r="CL18" i="5"/>
  <c r="CK18" i="5"/>
  <c r="BT8" i="5"/>
  <c r="CM21" i="5"/>
  <c r="BU14" i="5"/>
  <c r="CL14" i="5"/>
  <c r="CN9" i="5"/>
  <c r="CC21" i="5"/>
  <c r="BR16" i="5"/>
  <c r="CA18" i="5"/>
  <c r="CH9" i="5"/>
  <c r="CA20" i="5"/>
  <c r="BZ16" i="5"/>
  <c r="CF16" i="5"/>
  <c r="CJ21" i="5"/>
  <c r="CG10" i="5"/>
  <c r="BR17" i="5"/>
  <c r="BZ21" i="5"/>
  <c r="CL20" i="6"/>
  <c r="BT8" i="6"/>
  <c r="CM18" i="7"/>
  <c r="BT10" i="7"/>
  <c r="BT14" i="7"/>
  <c r="CM7" i="7"/>
  <c r="CC8" i="6"/>
  <c r="CM19" i="7"/>
  <c r="CN18" i="7"/>
  <c r="CE17" i="6"/>
  <c r="BS19" i="6"/>
  <c r="BT21" i="6"/>
  <c r="CN17" i="6"/>
  <c r="BV16" i="6"/>
  <c r="CE15" i="7"/>
  <c r="BV6" i="7"/>
  <c r="CN21" i="7"/>
  <c r="BS9" i="7"/>
  <c r="BU16" i="6"/>
  <c r="CL19" i="6"/>
  <c r="CE8" i="6"/>
  <c r="CE14" i="7"/>
  <c r="BT6" i="7"/>
  <c r="BO20" i="6"/>
  <c r="BR19" i="7"/>
  <c r="BQ15" i="7"/>
  <c r="BP7" i="7"/>
  <c r="BX7" i="6"/>
  <c r="CH14" i="7"/>
  <c r="BX10" i="7"/>
  <c r="BO8" i="6"/>
  <c r="CA6" i="6"/>
  <c r="BR7" i="6"/>
  <c r="BY19" i="6"/>
  <c r="BO17" i="7"/>
  <c r="CJ10" i="6"/>
  <c r="BR9" i="7"/>
  <c r="BN18" i="7"/>
  <c r="CG8" i="6"/>
  <c r="BN17" i="6"/>
  <c r="BQ6" i="7"/>
  <c r="BO16" i="7"/>
  <c r="BN9" i="6"/>
  <c r="CA17" i="7"/>
  <c r="BO15" i="6"/>
  <c r="CA7" i="7"/>
  <c r="CA19" i="7"/>
  <c r="BY10" i="6"/>
  <c r="CA9" i="7"/>
  <c r="CF17" i="7"/>
  <c r="CA16" i="7"/>
  <c r="BY9" i="6"/>
  <c r="BP16" i="6"/>
  <c r="BP20" i="6"/>
  <c r="BX9" i="7"/>
  <c r="BQ16" i="7"/>
  <c r="BW20" i="7"/>
  <c r="CA9" i="6"/>
  <c r="CI15" i="6"/>
  <c r="CJ19" i="6"/>
  <c r="BN8" i="7"/>
  <c r="CI14" i="7"/>
  <c r="CJ18" i="7"/>
  <c r="BV8" i="5"/>
  <c r="CD20" i="5"/>
  <c r="BU19" i="5"/>
  <c r="CL9" i="5"/>
  <c r="BS10" i="5"/>
  <c r="CB6" i="5"/>
  <c r="CK14" i="5"/>
  <c r="BU17" i="5"/>
  <c r="CL15" i="5"/>
  <c r="CL16" i="5"/>
  <c r="CC18" i="5"/>
  <c r="BT19" i="5"/>
  <c r="CK7" i="5"/>
  <c r="BT7" i="5"/>
  <c r="CB15" i="5"/>
  <c r="BS7" i="5"/>
  <c r="CM6" i="5"/>
  <c r="CL17" i="5"/>
  <c r="CK6" i="5"/>
  <c r="BY16" i="5"/>
  <c r="CG15" i="5"/>
  <c r="BQ20" i="5"/>
  <c r="BZ17" i="5"/>
  <c r="CI14" i="5"/>
  <c r="CJ16" i="5"/>
  <c r="BP14" i="5"/>
  <c r="BR21" i="5"/>
  <c r="BP20" i="5"/>
  <c r="BW10" i="5"/>
  <c r="CI16" i="5"/>
  <c r="BP21" i="5"/>
  <c r="CF18" i="5"/>
  <c r="BQ18" i="5"/>
  <c r="BY9" i="5"/>
  <c r="CH18" i="5"/>
  <c r="BO17" i="5"/>
  <c r="CF7" i="5"/>
  <c r="BQ17" i="5"/>
  <c r="CA6" i="5"/>
  <c r="CH17" i="5"/>
  <c r="CL16" i="6"/>
  <c r="CC10" i="6"/>
  <c r="BU17" i="6"/>
  <c r="CB17" i="7"/>
  <c r="CN15" i="6"/>
  <c r="CM10" i="6"/>
  <c r="BU19" i="7"/>
  <c r="CD6" i="6"/>
  <c r="BU20" i="7"/>
  <c r="CD20" i="6"/>
  <c r="CN18" i="6"/>
  <c r="BU7" i="7"/>
  <c r="BV15" i="7"/>
  <c r="BU14" i="7"/>
  <c r="CM14" i="7"/>
  <c r="BT18" i="6"/>
  <c r="CL17" i="6"/>
  <c r="CC17" i="7"/>
  <c r="BS16" i="6"/>
  <c r="BU6" i="7"/>
  <c r="CM18" i="6"/>
  <c r="CD18" i="6"/>
  <c r="CB15" i="7"/>
  <c r="CM16" i="7"/>
  <c r="BU18" i="6"/>
  <c r="CB10" i="6"/>
  <c r="CD16" i="7"/>
  <c r="CL17" i="7"/>
  <c r="CM21" i="6"/>
  <c r="CD18" i="7"/>
  <c r="CL6" i="7"/>
  <c r="CK10" i="7"/>
  <c r="BV6" i="6"/>
  <c r="BS7" i="6"/>
  <c r="CL8" i="6"/>
  <c r="BV14" i="7"/>
  <c r="BT21" i="7"/>
  <c r="BX9" i="6"/>
  <c r="CN16" i="7"/>
  <c r="BR17" i="6"/>
  <c r="CH21" i="7"/>
  <c r="CH17" i="7"/>
  <c r="CH6" i="6"/>
  <c r="BY21" i="6"/>
  <c r="CE20" i="7"/>
  <c r="CI21" i="7"/>
  <c r="CE9" i="7"/>
  <c r="CH10" i="6"/>
  <c r="CK16" i="7"/>
  <c r="CJ14" i="7"/>
  <c r="CC16" i="6"/>
  <c r="BO10" i="6"/>
  <c r="BQ7" i="6"/>
  <c r="BR9" i="6"/>
  <c r="CA20" i="6"/>
  <c r="BZ18" i="7"/>
  <c r="CF19" i="6"/>
  <c r="BY10" i="7"/>
  <c r="CI18" i="7"/>
  <c r="CF9" i="6"/>
  <c r="CF17" i="6"/>
  <c r="BZ7" i="7"/>
  <c r="CJ16" i="7"/>
  <c r="BQ21" i="7"/>
  <c r="CH15" i="6"/>
  <c r="CF8" i="7"/>
  <c r="BP20" i="7"/>
  <c r="BQ19" i="6"/>
  <c r="BN10" i="7"/>
  <c r="BW18" i="7"/>
  <c r="BY19" i="7"/>
  <c r="BW17" i="7"/>
  <c r="BN10" i="6"/>
  <c r="CF16" i="6"/>
  <c r="CF20" i="6"/>
  <c r="CJ9" i="7"/>
  <c r="CF16" i="7"/>
  <c r="CH20" i="7"/>
  <c r="BP10" i="6"/>
  <c r="BR16" i="6"/>
  <c r="BR20" i="6"/>
  <c r="BN9" i="7"/>
  <c r="BO15" i="7"/>
  <c r="BP19" i="7"/>
  <c r="CK15" i="5"/>
  <c r="CN10" i="5"/>
  <c r="CD17" i="5"/>
  <c r="CN14" i="5"/>
  <c r="CH6" i="5"/>
  <c r="BP6" i="5"/>
  <c r="CJ10" i="5"/>
  <c r="CI6" i="5"/>
  <c r="BN15" i="5"/>
  <c r="CG19" i="5"/>
  <c r="CA9" i="5"/>
  <c r="CI18" i="5"/>
  <c r="CN16" i="6"/>
  <c r="CD17" i="6"/>
  <c r="BS9" i="6"/>
  <c r="BT7" i="7"/>
  <c r="BS6" i="6"/>
  <c r="CN15" i="7"/>
  <c r="CD21" i="7"/>
  <c r="CB19" i="7"/>
  <c r="CK9" i="7"/>
  <c r="CN19" i="7"/>
  <c r="CL10" i="6"/>
  <c r="CE8" i="7"/>
  <c r="CJ6" i="6"/>
  <c r="CJ20" i="6"/>
  <c r="BO18" i="7"/>
  <c r="CH17" i="6"/>
  <c r="BO21" i="6"/>
  <c r="CF21" i="6"/>
  <c r="BZ21" i="7"/>
  <c r="BW17" i="6"/>
  <c r="BW10" i="7"/>
  <c r="CE20" i="5"/>
  <c r="CC15" i="5"/>
  <c r="BT10" i="5"/>
  <c r="BS17" i="5"/>
  <c r="CN20" i="5"/>
  <c r="BO21" i="5"/>
  <c r="CG21" i="5"/>
  <c r="CJ9" i="5"/>
  <c r="BN10" i="5"/>
  <c r="CH19" i="5"/>
  <c r="BR20" i="5"/>
  <c r="BN8" i="5"/>
  <c r="BT20" i="6"/>
  <c r="CM16" i="6"/>
  <c r="CC19" i="6"/>
  <c r="CK10" i="6"/>
  <c r="CE9" i="6"/>
  <c r="CE6" i="7"/>
  <c r="BS6" i="7"/>
  <c r="CN17" i="7"/>
  <c r="CK20" i="7"/>
  <c r="CL21" i="6"/>
  <c r="CC10" i="7"/>
  <c r="CB9" i="6"/>
  <c r="CL18" i="6"/>
  <c r="BV7" i="6"/>
  <c r="CC16" i="7"/>
  <c r="CC9" i="7"/>
  <c r="CB14" i="6"/>
  <c r="CC7" i="7"/>
  <c r="CE6" i="6"/>
  <c r="CB19" i="6"/>
  <c r="CE15" i="6"/>
  <c r="CC15" i="7"/>
  <c r="BW9" i="6"/>
  <c r="BP18" i="6"/>
  <c r="BV20" i="7"/>
  <c r="CF9" i="7"/>
  <c r="CF14" i="6"/>
  <c r="CH14" i="6"/>
  <c r="CJ14" i="6"/>
  <c r="CI9" i="7"/>
  <c r="BO21" i="7"/>
  <c r="CJ7" i="7"/>
  <c r="BZ14" i="7"/>
  <c r="CG20" i="6"/>
  <c r="BZ7" i="6"/>
  <c r="CA18" i="6"/>
  <c r="CJ10" i="7"/>
  <c r="BX21" i="6"/>
  <c r="CC14" i="6"/>
  <c r="BN14" i="6"/>
  <c r="BP10" i="7"/>
  <c r="CA7" i="6"/>
  <c r="BQ16" i="6"/>
  <c r="BZ21" i="6"/>
  <c r="BZ15" i="7"/>
  <c r="CF20" i="7"/>
  <c r="BX14" i="6"/>
  <c r="CG19" i="6"/>
  <c r="BZ10" i="7"/>
  <c r="BX19" i="7"/>
  <c r="BP19" i="6"/>
  <c r="BO7" i="6"/>
  <c r="BY18" i="6"/>
  <c r="BX14" i="7"/>
  <c r="BP7" i="6"/>
  <c r="CJ15" i="6"/>
  <c r="CI21" i="6"/>
  <c r="BY14" i="7"/>
  <c r="BQ20" i="7"/>
  <c r="CG20" i="7"/>
  <c r="BQ14" i="6"/>
  <c r="BQ18" i="6"/>
  <c r="BY6" i="7"/>
  <c r="BR18" i="7"/>
  <c r="BQ6" i="6"/>
  <c r="CI17" i="6"/>
  <c r="CH21" i="6"/>
  <c r="CI10" i="7"/>
  <c r="CH16" i="7"/>
  <c r="CJ20" i="7"/>
  <c r="CK19" i="5"/>
  <c r="BT9" i="5"/>
  <c r="CB17" i="5"/>
  <c r="CD15" i="5"/>
  <c r="CB21" i="5"/>
  <c r="BZ20" i="5"/>
  <c r="BX18" i="5"/>
  <c r="BP7" i="5"/>
  <c r="BR6" i="5"/>
  <c r="CG7" i="5"/>
  <c r="CM6" i="7"/>
  <c r="BU7" i="6"/>
  <c r="CN14" i="7"/>
  <c r="CC6" i="6"/>
  <c r="CM14" i="6"/>
  <c r="CD19" i="6"/>
  <c r="BV15" i="6"/>
  <c r="BS14" i="7"/>
  <c r="CK16" i="6"/>
  <c r="BO9" i="7"/>
  <c r="BO14" i="7"/>
  <c r="BO19" i="6"/>
  <c r="BO17" i="6"/>
  <c r="CJ17" i="7"/>
  <c r="BR21" i="6"/>
  <c r="CE16" i="7"/>
  <c r="BV16" i="5"/>
  <c r="CE10" i="5"/>
  <c r="CC9" i="5"/>
  <c r="CL7" i="5"/>
  <c r="CB16" i="5"/>
  <c r="BY19" i="5"/>
  <c r="CH7" i="5"/>
  <c r="CF19" i="5"/>
  <c r="BY18" i="5"/>
  <c r="CH21" i="5"/>
  <c r="BN14" i="5"/>
  <c r="BX19" i="5"/>
  <c r="CL10" i="7"/>
  <c r="CL21" i="7"/>
  <c r="CN7" i="6"/>
  <c r="BS16" i="7"/>
  <c r="CD19" i="5"/>
  <c r="CK16" i="5"/>
  <c r="CE17" i="5"/>
  <c r="CN7" i="5"/>
  <c r="BV21" i="5"/>
  <c r="CB18" i="5"/>
  <c r="CM17" i="5"/>
  <c r="CK10" i="5"/>
  <c r="CD14" i="5"/>
  <c r="BS9" i="5"/>
  <c r="BU6" i="5"/>
  <c r="CC14" i="5"/>
  <c r="CD16" i="5"/>
  <c r="BV15" i="5"/>
  <c r="CM14" i="5"/>
  <c r="CC19" i="5"/>
  <c r="CD10" i="5"/>
  <c r="CB20" i="5"/>
  <c r="BV7" i="5"/>
  <c r="CG20" i="5"/>
  <c r="BW7" i="5"/>
  <c r="CF14" i="5"/>
  <c r="CF8" i="5"/>
  <c r="BQ6" i="5"/>
  <c r="CF20" i="5"/>
  <c r="BW15" i="5"/>
  <c r="BQ21" i="5"/>
  <c r="BW14" i="5"/>
  <c r="CI7" i="5"/>
  <c r="CG14" i="5"/>
  <c r="BN19" i="5"/>
  <c r="BX14" i="5"/>
  <c r="CL8" i="5"/>
  <c r="BT14" i="5"/>
  <c r="CB14" i="5"/>
  <c r="BT17" i="5"/>
  <c r="BU15" i="5"/>
  <c r="CD21" i="5"/>
  <c r="CJ6" i="5"/>
  <c r="BX8" i="5"/>
  <c r="CI17" i="5"/>
  <c r="CJ17" i="5"/>
  <c r="CA7" i="5"/>
  <c r="BR19" i="5"/>
  <c r="BQ19" i="5"/>
  <c r="BR18" i="5"/>
  <c r="CA14" i="5"/>
  <c r="BU14" i="6"/>
  <c r="CL14" i="7"/>
  <c r="CC18" i="6"/>
  <c r="BT17" i="6"/>
  <c r="CB16" i="7"/>
  <c r="BV18" i="6"/>
  <c r="CH6" i="7"/>
  <c r="CA15" i="6"/>
  <c r="BP15" i="6"/>
  <c r="CG18" i="7"/>
  <c r="CG17" i="6"/>
  <c r="CG10" i="7"/>
  <c r="BY20" i="7"/>
  <c r="BV19" i="5"/>
  <c r="CN15" i="5"/>
  <c r="CN16" i="5"/>
  <c r="BU20" i="5"/>
  <c r="CD7" i="5"/>
  <c r="BT21" i="5"/>
  <c r="CC6" i="5"/>
  <c r="BT15" i="5"/>
  <c r="BR10" i="5"/>
  <c r="BP19" i="5"/>
  <c r="BX7" i="5"/>
  <c r="BQ14" i="5"/>
  <c r="BN9" i="5"/>
  <c r="BZ15" i="5"/>
  <c r="CG8" i="5"/>
  <c r="BW19" i="5"/>
  <c r="BP15" i="5"/>
  <c r="CN20" i="6"/>
  <c r="CM15" i="7"/>
  <c r="CD6" i="7"/>
  <c r="BS8" i="7"/>
  <c r="CD14" i="6"/>
  <c r="CM20" i="6"/>
  <c r="BT7" i="6"/>
  <c r="CC20" i="3"/>
  <c r="CN17" i="4"/>
  <c r="BT16" i="3"/>
  <c r="CL20" i="3"/>
  <c r="CM16" i="3"/>
  <c r="BS19" i="4"/>
  <c r="CE18" i="4"/>
  <c r="CN6" i="3"/>
  <c r="BT9" i="4"/>
  <c r="CE6" i="3"/>
  <c r="BU7" i="4"/>
  <c r="CB20" i="3"/>
  <c r="BQ6" i="3"/>
  <c r="BZ21" i="3"/>
  <c r="BN8" i="3"/>
  <c r="CI15" i="3"/>
  <c r="BW19" i="3"/>
  <c r="CI15" i="4"/>
  <c r="CH7" i="3"/>
  <c r="CG16" i="3"/>
  <c r="BV19" i="4"/>
  <c r="BN19" i="4"/>
  <c r="BO7" i="4"/>
  <c r="BZ17" i="4"/>
  <c r="CF9" i="4"/>
  <c r="CC10" i="5"/>
  <c r="CE6" i="5"/>
  <c r="CB8" i="5"/>
  <c r="BS20" i="5"/>
  <c r="CE19" i="5"/>
  <c r="CE16" i="5"/>
  <c r="CC17" i="5"/>
  <c r="CN6" i="5"/>
  <c r="CC20" i="5"/>
  <c r="BS6" i="5"/>
  <c r="BV9" i="5"/>
  <c r="CB7" i="5"/>
  <c r="CM10" i="5"/>
  <c r="BV17" i="5"/>
  <c r="BS21" i="5"/>
  <c r="CK20" i="5"/>
  <c r="BU18" i="5"/>
  <c r="CL10" i="5"/>
  <c r="BU7" i="5"/>
  <c r="BW9" i="5"/>
  <c r="CI9" i="5"/>
  <c r="CJ15" i="5"/>
  <c r="BX10" i="5"/>
  <c r="CJ7" i="5"/>
  <c r="BN7" i="5"/>
  <c r="BO18" i="5"/>
  <c r="BN17" i="5"/>
  <c r="CI15" i="5"/>
  <c r="BW8" i="5"/>
  <c r="BR15" i="5"/>
  <c r="BZ19" i="5"/>
  <c r="CJ14" i="5"/>
  <c r="BO10" i="5"/>
  <c r="CA16" i="5"/>
  <c r="CI20" i="5"/>
  <c r="CF10" i="5"/>
  <c r="BW21" i="5"/>
  <c r="CA15" i="5"/>
  <c r="CN10" i="6"/>
  <c r="BV18" i="7"/>
  <c r="BV9" i="3"/>
  <c r="CL15" i="4"/>
  <c r="CK7" i="3"/>
  <c r="BU10" i="3"/>
  <c r="CC19" i="4"/>
  <c r="CB21" i="4"/>
  <c r="CD18" i="3"/>
  <c r="BS19" i="3"/>
  <c r="CD20" i="4"/>
  <c r="CK17" i="4"/>
  <c r="CM17" i="4"/>
  <c r="CJ7" i="3"/>
  <c r="BP16" i="3"/>
  <c r="BR6" i="3"/>
  <c r="CF9" i="3"/>
  <c r="BY14" i="3"/>
  <c r="BX17" i="3"/>
  <c r="CH6" i="3"/>
  <c r="BX20" i="4"/>
  <c r="BO15" i="3"/>
  <c r="CJ6" i="4"/>
  <c r="BW17" i="4"/>
  <c r="CA15" i="4"/>
  <c r="BQ19" i="4"/>
  <c r="BR9" i="4"/>
  <c r="BP15" i="4"/>
  <c r="CE9" i="5"/>
  <c r="CM20" i="5"/>
  <c r="BU16" i="5"/>
  <c r="BV18" i="5"/>
  <c r="CE18" i="5"/>
  <c r="BS8" i="5"/>
  <c r="BS14" i="5"/>
  <c r="CN19" i="5"/>
  <c r="CC7" i="5"/>
  <c r="CK21" i="5"/>
  <c r="CD9" i="5"/>
  <c r="BS15" i="5"/>
  <c r="BT6" i="5"/>
  <c r="CM16" i="5"/>
  <c r="BV20" i="5"/>
  <c r="BT18" i="5"/>
  <c r="BU21" i="5"/>
  <c r="BT16" i="5"/>
  <c r="CC16" i="5"/>
  <c r="BV6" i="5"/>
  <c r="CM19" i="5"/>
  <c r="BN18" i="5"/>
  <c r="BZ7" i="5"/>
  <c r="CF21" i="5"/>
  <c r="BO19" i="5"/>
  <c r="BX16" i="5"/>
  <c r="BX9" i="5"/>
  <c r="BX15" i="5"/>
  <c r="BY7" i="5"/>
  <c r="CA21" i="5"/>
  <c r="CI10" i="5"/>
  <c r="BX17" i="5"/>
  <c r="BO7" i="5"/>
  <c r="BY6" i="5"/>
  <c r="BY14" i="5"/>
  <c r="CG18" i="5"/>
  <c r="BZ10" i="5"/>
  <c r="CJ20" i="5"/>
  <c r="CA17" i="5"/>
  <c r="BO9" i="5"/>
  <c r="CG17" i="5"/>
  <c r="BR7" i="5"/>
  <c r="BO14" i="5"/>
  <c r="BW18" i="5"/>
  <c r="BV17" i="6"/>
  <c r="CE14" i="6"/>
  <c r="CE20" i="6"/>
  <c r="BV19" i="7"/>
  <c r="CL14" i="6"/>
  <c r="CB9" i="7"/>
  <c r="CM9" i="7"/>
  <c r="CB18" i="6"/>
  <c r="CN8" i="7"/>
  <c r="CE21" i="6"/>
  <c r="BS18" i="6"/>
  <c r="CL15" i="7"/>
  <c r="BT14" i="6"/>
  <c r="BU6" i="6"/>
  <c r="CK14" i="7"/>
  <c r="CK8" i="7"/>
  <c r="CD17" i="7"/>
  <c r="CK7" i="6"/>
  <c r="BU9" i="6"/>
  <c r="CC18" i="7"/>
  <c r="CL9" i="7"/>
  <c r="BU15" i="6"/>
  <c r="CD21" i="6"/>
  <c r="BS17" i="7"/>
  <c r="BV17" i="7"/>
  <c r="BS8" i="6"/>
  <c r="CC21" i="6"/>
  <c r="CD10" i="7"/>
  <c r="CE18" i="7"/>
  <c r="CM17" i="7"/>
  <c r="CB10" i="7"/>
  <c r="BT8" i="7"/>
  <c r="CK18" i="7"/>
  <c r="BU20" i="6"/>
  <c r="CL9" i="6"/>
  <c r="BS10" i="7"/>
  <c r="BT19" i="6"/>
  <c r="BS7" i="7"/>
  <c r="BQ17" i="7"/>
  <c r="BQ21" i="6"/>
  <c r="BZ6" i="6"/>
  <c r="BZ20" i="7"/>
  <c r="BX8" i="6"/>
  <c r="CJ6" i="7"/>
  <c r="BO14" i="6"/>
  <c r="BW8" i="6"/>
  <c r="BO10" i="7"/>
  <c r="BY15" i="6"/>
  <c r="CA18" i="7"/>
  <c r="CJ7" i="6"/>
  <c r="CF18" i="6"/>
  <c r="BN16" i="6"/>
  <c r="CA10" i="6"/>
  <c r="CG10" i="6"/>
  <c r="BQ7" i="7"/>
  <c r="CI19" i="7"/>
  <c r="BR14" i="6"/>
  <c r="BQ20" i="6"/>
  <c r="BW19" i="7"/>
  <c r="BW10" i="6"/>
  <c r="BX18" i="6"/>
  <c r="BX8" i="7"/>
  <c r="BY17" i="7"/>
  <c r="BY14" i="6"/>
  <c r="CJ21" i="7"/>
  <c r="BX16" i="6"/>
  <c r="CA10" i="7"/>
  <c r="BX21" i="7"/>
  <c r="BZ14" i="6"/>
  <c r="BY20" i="6"/>
  <c r="CF10" i="7"/>
  <c r="CC19" i="7"/>
  <c r="BR20" i="7"/>
  <c r="BQ18" i="7"/>
  <c r="BZ10" i="6"/>
  <c r="BQ17" i="6"/>
  <c r="BP21" i="6"/>
  <c r="BQ10" i="7"/>
  <c r="BX17" i="7"/>
  <c r="BN21" i="7"/>
  <c r="CF10" i="6"/>
  <c r="CH16" i="6"/>
  <c r="CH20" i="6"/>
  <c r="BZ9" i="7"/>
  <c r="CA15" i="7"/>
  <c r="CF19" i="7"/>
  <c r="BZ9" i="5"/>
  <c r="BO16" i="5"/>
  <c r="BW20" i="5"/>
  <c r="BP10" i="5"/>
  <c r="CH20" i="5"/>
  <c r="BO15" i="5"/>
  <c r="CI19" i="5"/>
  <c r="BP9" i="5"/>
  <c r="CF15" i="5"/>
  <c r="CJ19" i="5"/>
  <c r="CM15" i="6"/>
  <c r="CB8" i="6"/>
  <c r="CB6" i="6"/>
  <c r="CM10" i="7"/>
  <c r="BS14" i="6"/>
  <c r="CB8" i="7"/>
  <c r="BV21" i="6"/>
  <c r="CD9" i="6"/>
  <c r="CN10" i="7"/>
  <c r="CD16" i="6"/>
  <c r="CD20" i="7"/>
  <c r="CL7" i="6"/>
  <c r="CB16" i="6"/>
  <c r="BT9" i="6"/>
  <c r="CN9" i="6"/>
  <c r="CC21" i="7"/>
  <c r="BV20" i="6"/>
  <c r="BU18" i="7"/>
  <c r="CM21" i="7"/>
  <c r="BU9" i="7"/>
  <c r="CK7" i="7"/>
  <c r="CM6" i="6"/>
  <c r="CE16" i="6"/>
  <c r="BV8" i="7"/>
  <c r="CK18" i="6"/>
  <c r="BT16" i="6"/>
  <c r="BS15" i="6"/>
  <c r="CB7" i="7"/>
  <c r="BU17" i="7"/>
  <c r="BS20" i="6"/>
  <c r="BV10" i="7"/>
  <c r="BT18" i="7"/>
  <c r="BV14" i="6"/>
  <c r="CN19" i="6"/>
  <c r="CM17" i="6"/>
  <c r="CL7" i="7"/>
  <c r="BS20" i="7"/>
  <c r="CI20" i="6"/>
  <c r="CG21" i="7"/>
  <c r="CH10" i="7"/>
  <c r="BX17" i="6"/>
  <c r="BN20" i="6"/>
  <c r="BO16" i="6"/>
  <c r="BN14" i="7"/>
  <c r="BP14" i="6"/>
  <c r="BQ9" i="6"/>
  <c r="CI15" i="7"/>
  <c r="BR7" i="7"/>
  <c r="CI10" i="6"/>
  <c r="CG7" i="7"/>
  <c r="CD14" i="7"/>
  <c r="CH9" i="7"/>
  <c r="BR15" i="6"/>
  <c r="BX15" i="6"/>
  <c r="CF8" i="6"/>
  <c r="CJ16" i="6"/>
  <c r="BP6" i="7"/>
  <c r="BN16" i="7"/>
  <c r="BR21" i="7"/>
  <c r="BN15" i="6"/>
  <c r="BW20" i="6"/>
  <c r="BO20" i="7"/>
  <c r="BN21" i="6"/>
  <c r="CG7" i="6"/>
  <c r="CI19" i="6"/>
  <c r="CG15" i="7"/>
  <c r="CH7" i="6"/>
  <c r="BY16" i="6"/>
  <c r="BO7" i="7"/>
  <c r="BN15" i="7"/>
  <c r="CA21" i="7"/>
  <c r="BP14" i="7"/>
  <c r="CI6" i="6"/>
  <c r="CG14" i="6"/>
  <c r="CG18" i="6"/>
  <c r="CE7" i="7"/>
  <c r="BQ14" i="7"/>
  <c r="CH18" i="7"/>
  <c r="BY7" i="6"/>
  <c r="BW14" i="6"/>
  <c r="BW18" i="6"/>
  <c r="CA6" i="7"/>
  <c r="BN17" i="7"/>
  <c r="BP21" i="7"/>
  <c r="BX20" i="5"/>
  <c r="CF9" i="5"/>
  <c r="BQ16" i="5"/>
  <c r="BY20" i="5"/>
  <c r="CN6" i="6"/>
  <c r="CL8" i="7"/>
  <c r="BU21" i="7"/>
  <c r="CB20" i="6"/>
  <c r="BV19" i="6"/>
  <c r="CK21" i="6"/>
  <c r="BT17" i="7"/>
  <c r="CB15" i="6"/>
  <c r="CE21" i="7"/>
  <c r="CK21" i="7"/>
  <c r="BU10" i="7"/>
  <c r="CC20" i="7"/>
  <c r="CL18" i="7"/>
  <c r="BU15" i="7"/>
  <c r="CC9" i="6"/>
  <c r="CK17" i="7"/>
  <c r="CK6" i="7"/>
  <c r="CK6" i="6"/>
  <c r="CN6" i="7"/>
  <c r="BV10" i="6"/>
  <c r="CM9" i="6"/>
  <c r="CN20" i="7"/>
  <c r="CK19" i="7"/>
  <c r="CC7" i="6"/>
  <c r="CN14" i="6"/>
  <c r="CC14" i="7"/>
  <c r="CE10" i="7"/>
  <c r="CK19" i="6"/>
  <c r="CC6" i="7"/>
  <c r="CE7" i="6"/>
  <c r="BT6" i="6"/>
  <c r="CD15" i="6"/>
  <c r="CB21" i="7"/>
  <c r="BT10" i="6"/>
  <c r="BT19" i="7"/>
  <c r="CG16" i="6"/>
  <c r="BV7" i="7"/>
  <c r="BY6" i="6"/>
  <c r="BP15" i="7"/>
  <c r="BW21" i="6"/>
  <c r="CI6" i="7"/>
  <c r="BZ17" i="6"/>
  <c r="BW15" i="7"/>
  <c r="CB6" i="7"/>
  <c r="BZ16" i="6"/>
  <c r="BY18" i="7"/>
  <c r="BP9" i="7"/>
  <c r="BZ15" i="6"/>
  <c r="BY16" i="7"/>
  <c r="BW19" i="6"/>
  <c r="CA16" i="6"/>
  <c r="CA14" i="7"/>
  <c r="BZ9" i="6"/>
  <c r="CA17" i="6"/>
  <c r="BX7" i="7"/>
  <c r="CI16" i="7"/>
  <c r="BN7" i="6"/>
  <c r="CF15" i="6"/>
  <c r="CB21" i="6"/>
  <c r="BR14" i="7"/>
  <c r="CI20" i="7"/>
  <c r="BR6" i="7"/>
  <c r="CG9" i="6"/>
  <c r="BX20" i="6"/>
  <c r="BR16" i="7"/>
  <c r="BP9" i="6"/>
  <c r="BP17" i="6"/>
  <c r="CF7" i="7"/>
  <c r="CH15" i="7"/>
  <c r="CF14" i="7"/>
  <c r="BX15" i="7"/>
  <c r="BW7" i="6"/>
  <c r="BQ15" i="6"/>
  <c r="BR19" i="6"/>
  <c r="BW7" i="7"/>
  <c r="CG14" i="7"/>
  <c r="BN19" i="7"/>
  <c r="BN8" i="6"/>
  <c r="CI14" i="6"/>
  <c r="CI18" i="6"/>
  <c r="BN7" i="7"/>
  <c r="BZ17" i="7"/>
  <c r="CF21" i="7"/>
  <c r="BS16" i="5"/>
  <c r="BV14" i="5"/>
  <c r="BU9" i="5"/>
  <c r="CM18" i="5"/>
  <c r="CN17" i="5"/>
  <c r="CK17" i="5"/>
  <c r="CE14" i="5"/>
  <c r="CD6" i="5"/>
  <c r="CK9" i="5"/>
  <c r="CL6" i="5"/>
  <c r="CE7" i="5"/>
  <c r="CL20" i="5"/>
  <c r="CB9" i="5"/>
  <c r="CE21" i="5"/>
  <c r="CN21" i="5"/>
  <c r="BS19" i="5"/>
  <c r="CM9" i="5"/>
  <c r="CE8" i="5"/>
  <c r="CB19" i="5"/>
  <c r="BQ15" i="5"/>
  <c r="BY17" i="5"/>
  <c r="CH14" i="5"/>
  <c r="BQ9" i="5"/>
  <c r="CH16" i="5"/>
  <c r="CG9" i="5"/>
  <c r="BZ18" i="5"/>
  <c r="BW17" i="5"/>
  <c r="BR9" i="5"/>
  <c r="CH15" i="5"/>
  <c r="BO20" i="5"/>
  <c r="BY15" i="5"/>
  <c r="CA10" i="5"/>
  <c r="BP17" i="5"/>
  <c r="BX21" i="5"/>
  <c r="BN16" i="5"/>
  <c r="BZ6" i="5"/>
  <c r="BP16" i="5"/>
  <c r="BY21" i="5"/>
  <c r="BQ10" i="5"/>
  <c r="CG16" i="5"/>
  <c r="BN21" i="5"/>
  <c r="BS21" i="6"/>
  <c r="CB7" i="6"/>
  <c r="CN21" i="6"/>
  <c r="CB17" i="6"/>
  <c r="BS10" i="6"/>
  <c r="BT20" i="7"/>
  <c r="CD10" i="6"/>
  <c r="CC15" i="6"/>
  <c r="CD15" i="7"/>
  <c r="BV8" i="6"/>
  <c r="CE17" i="7"/>
  <c r="BU19" i="6"/>
  <c r="BT15" i="7"/>
  <c r="CL16" i="7"/>
  <c r="CL20" i="7"/>
  <c r="CB18" i="7"/>
  <c r="CK15" i="6"/>
  <c r="BT16" i="7"/>
  <c r="CK9" i="6"/>
  <c r="CD19" i="7"/>
  <c r="BS18" i="7"/>
  <c r="CK17" i="6"/>
  <c r="CE18" i="6"/>
  <c r="CB14" i="7"/>
  <c r="CC20" i="6"/>
  <c r="CE10" i="6"/>
  <c r="CK8" i="6"/>
  <c r="BV9" i="7"/>
  <c r="BS21" i="7"/>
  <c r="CN7" i="7"/>
  <c r="CL15" i="6"/>
  <c r="CM19" i="6"/>
  <c r="BU10" i="6"/>
  <c r="BS15" i="7"/>
  <c r="CD9" i="7"/>
  <c r="CK20" i="6"/>
  <c r="BZ19" i="6"/>
  <c r="BQ9" i="7"/>
  <c r="CI9" i="6"/>
  <c r="CG17" i="7"/>
  <c r="CG9" i="7"/>
  <c r="BR15" i="7"/>
  <c r="CJ18" i="6"/>
  <c r="CG16" i="7"/>
  <c r="CH7" i="7"/>
  <c r="CJ21" i="6"/>
  <c r="CH19" i="7"/>
  <c r="CA19" i="6"/>
  <c r="BX16" i="7"/>
  <c r="BO19" i="7"/>
  <c r="BZ16" i="7"/>
  <c r="BZ20" i="6"/>
  <c r="BN18" i="6"/>
  <c r="BV16" i="7"/>
  <c r="BR10" i="6"/>
  <c r="BR18" i="6"/>
  <c r="BW8" i="7"/>
  <c r="BR17" i="7"/>
  <c r="CF7" i="6"/>
  <c r="BW16" i="6"/>
  <c r="CA21" i="6"/>
  <c r="CF15" i="7"/>
  <c r="BW21" i="7"/>
  <c r="BY9" i="7"/>
  <c r="BX10" i="6"/>
  <c r="CG21" i="6"/>
  <c r="BP18" i="7"/>
  <c r="CH9" i="6"/>
  <c r="CJ17" i="6"/>
  <c r="CG8" i="7"/>
  <c r="BW16" i="7"/>
  <c r="BP16" i="7"/>
  <c r="CJ15" i="7"/>
  <c r="CI7" i="6"/>
  <c r="CG15" i="6"/>
  <c r="CH19" i="6"/>
  <c r="CI7" i="7"/>
  <c r="BY15" i="7"/>
  <c r="BZ19" i="7"/>
  <c r="BO9" i="6"/>
  <c r="BW15" i="6"/>
  <c r="BX19" i="6"/>
  <c r="BY7" i="7"/>
  <c r="BW14" i="7"/>
  <c r="BX18" i="7"/>
  <c r="CC15" i="3"/>
  <c r="CM9" i="3"/>
  <c r="CD16" i="3"/>
  <c r="BT15" i="4"/>
  <c r="BU17" i="3"/>
  <c r="BS17" i="4"/>
  <c r="CB8" i="3"/>
  <c r="CN21" i="4"/>
  <c r="BW14" i="3"/>
  <c r="BZ17" i="3"/>
  <c r="CI10" i="4"/>
  <c r="BW7" i="3"/>
  <c r="BX15" i="4"/>
  <c r="BU21" i="4"/>
  <c r="CG10" i="3"/>
  <c r="CH17" i="3"/>
  <c r="CA6" i="4"/>
  <c r="CG20" i="4"/>
  <c r="BQ10" i="4"/>
  <c r="CG15" i="4"/>
  <c r="CH18" i="4"/>
  <c r="CA17" i="3"/>
  <c r="CG19" i="3"/>
  <c r="CI21" i="3"/>
  <c r="BO8" i="4"/>
  <c r="BZ10" i="4"/>
  <c r="CF14" i="4"/>
  <c r="BZ15" i="4"/>
  <c r="BP19" i="4"/>
  <c r="BO20" i="4"/>
  <c r="BN21" i="4"/>
  <c r="CN14" i="3"/>
  <c r="CM7" i="3"/>
  <c r="CL9" i="3"/>
  <c r="BV17" i="3"/>
  <c r="CE15" i="4"/>
  <c r="CB6" i="4"/>
  <c r="BT15" i="3"/>
  <c r="CL6" i="4"/>
  <c r="BT17" i="4"/>
  <c r="BU16" i="4"/>
  <c r="CB17" i="4"/>
  <c r="CC9" i="4"/>
  <c r="BQ21" i="3"/>
  <c r="BP19" i="3"/>
  <c r="BY9" i="3"/>
  <c r="CJ15" i="3"/>
  <c r="BP6" i="3"/>
  <c r="BY20" i="3"/>
  <c r="CM10" i="4"/>
  <c r="CG9" i="4"/>
  <c r="BZ16" i="3"/>
  <c r="CF20" i="3"/>
  <c r="CK19" i="4"/>
  <c r="CG7" i="4"/>
  <c r="CG16" i="4"/>
  <c r="CG21" i="4"/>
  <c r="BY17" i="4"/>
  <c r="CE14" i="3"/>
  <c r="CB21" i="3"/>
  <c r="BV21" i="3"/>
  <c r="CC15" i="4"/>
  <c r="CN19" i="3"/>
  <c r="CC17" i="3"/>
  <c r="BU17" i="4"/>
  <c r="CE9" i="4"/>
  <c r="CB20" i="4"/>
  <c r="BU21" i="3"/>
  <c r="CM19" i="3"/>
  <c r="BU9" i="4"/>
  <c r="CL10" i="3"/>
  <c r="CC10" i="3"/>
  <c r="BV19" i="3"/>
  <c r="BV18" i="3"/>
  <c r="BS20" i="4"/>
  <c r="BZ14" i="3"/>
  <c r="BR21" i="3"/>
  <c r="BO10" i="3"/>
  <c r="CA18" i="3"/>
  <c r="BX7" i="4"/>
  <c r="BO21" i="4"/>
  <c r="BY15" i="3"/>
  <c r="BR19" i="3"/>
  <c r="CH6" i="4"/>
  <c r="CB14" i="4"/>
  <c r="CJ17" i="4"/>
  <c r="CH20" i="4"/>
  <c r="CF18" i="3"/>
  <c r="CH20" i="3"/>
  <c r="BN7" i="4"/>
  <c r="BW18" i="4"/>
  <c r="CN19" i="4"/>
  <c r="CC17" i="4"/>
  <c r="CM6" i="3"/>
  <c r="CD9" i="3"/>
  <c r="BU7" i="3"/>
  <c r="BU15" i="4"/>
  <c r="BV15" i="3"/>
  <c r="CE21" i="4"/>
  <c r="CC6" i="4"/>
  <c r="CL7" i="4"/>
  <c r="CM20" i="3"/>
  <c r="BU10" i="4"/>
  <c r="CD15" i="4"/>
  <c r="CJ10" i="3"/>
  <c r="CF10" i="3"/>
  <c r="BX19" i="3"/>
  <c r="CI9" i="3"/>
  <c r="BN9" i="3"/>
  <c r="BW15" i="3"/>
  <c r="BX14" i="3"/>
  <c r="BO17" i="4"/>
  <c r="BW9" i="4"/>
  <c r="CI14" i="4"/>
  <c r="CI19" i="4"/>
  <c r="BZ16" i="4"/>
  <c r="CE16" i="3"/>
  <c r="CD20" i="3"/>
  <c r="BU14" i="3"/>
  <c r="CK19" i="3"/>
  <c r="CD17" i="3"/>
  <c r="BS18" i="3"/>
  <c r="BT16" i="4"/>
  <c r="BV7" i="4"/>
  <c r="BS16" i="3"/>
  <c r="BT9" i="3"/>
  <c r="CD7" i="3"/>
  <c r="CM14" i="4"/>
  <c r="CD19" i="4"/>
  <c r="CL16" i="3"/>
  <c r="BS9" i="3"/>
  <c r="BV10" i="3"/>
  <c r="CM21" i="3"/>
  <c r="CN20" i="3"/>
  <c r="CN8" i="3"/>
  <c r="CB10" i="4"/>
  <c r="BV16" i="4"/>
  <c r="BT6" i="3"/>
  <c r="BS10" i="3"/>
  <c r="CL19" i="3"/>
  <c r="CN21" i="3"/>
  <c r="BS17" i="3"/>
  <c r="CE15" i="3"/>
  <c r="CC9" i="3"/>
  <c r="CE20" i="3"/>
  <c r="CM10" i="3"/>
  <c r="BS21" i="4"/>
  <c r="CD19" i="3"/>
  <c r="CM21" i="4"/>
  <c r="CK15" i="3"/>
  <c r="CC21" i="3"/>
  <c r="CC8" i="4"/>
  <c r="CE7" i="4"/>
  <c r="CL14" i="4"/>
  <c r="CN10" i="4"/>
  <c r="BS6" i="4"/>
  <c r="BS14" i="4"/>
  <c r="BT21" i="3"/>
  <c r="CE14" i="4"/>
  <c r="CK17" i="3"/>
  <c r="CK15" i="4"/>
  <c r="BT10" i="4"/>
  <c r="CK16" i="3"/>
  <c r="CD7" i="4"/>
  <c r="CN20" i="4"/>
  <c r="CK14" i="4"/>
  <c r="CM19" i="4"/>
  <c r="CL9" i="4"/>
  <c r="CM17" i="3"/>
  <c r="BU14" i="4"/>
  <c r="CM15" i="3"/>
  <c r="CB7" i="4"/>
  <c r="CB8" i="4"/>
  <c r="CL19" i="4"/>
  <c r="BS10" i="4"/>
  <c r="BV17" i="4"/>
  <c r="CN6" i="4"/>
  <c r="BS8" i="3"/>
  <c r="CC7" i="4"/>
  <c r="CK9" i="3"/>
  <c r="CJ6" i="3"/>
  <c r="BX8" i="3"/>
  <c r="CI16" i="3"/>
  <c r="CK10" i="4"/>
  <c r="BQ7" i="3"/>
  <c r="CF8" i="3"/>
  <c r="CJ9" i="3"/>
  <c r="CH14" i="3"/>
  <c r="BQ16" i="3"/>
  <c r="CJ17" i="3"/>
  <c r="CH19" i="3"/>
  <c r="CF21" i="3"/>
  <c r="BY14" i="4"/>
  <c r="CI21" i="4"/>
  <c r="BY16" i="3"/>
  <c r="BP20" i="3"/>
  <c r="CH17" i="4"/>
  <c r="BN7" i="3"/>
  <c r="BO8" i="3"/>
  <c r="CG9" i="3"/>
  <c r="CI14" i="3"/>
  <c r="BW16" i="3"/>
  <c r="BN18" i="3"/>
  <c r="CI19" i="3"/>
  <c r="CH21" i="3"/>
  <c r="CB15" i="4"/>
  <c r="CA6" i="3"/>
  <c r="BP10" i="3"/>
  <c r="CG17" i="3"/>
  <c r="BZ6" i="3"/>
  <c r="CA7" i="3"/>
  <c r="BR9" i="3"/>
  <c r="BX10" i="3"/>
  <c r="BR14" i="3"/>
  <c r="CF15" i="3"/>
  <c r="BQ17" i="3"/>
  <c r="BO19" i="3"/>
  <c r="CJ20" i="3"/>
  <c r="BY9" i="4"/>
  <c r="CJ20" i="4"/>
  <c r="CJ7" i="4"/>
  <c r="BX10" i="4"/>
  <c r="BN14" i="4"/>
  <c r="CJ15" i="4"/>
  <c r="CI17" i="4"/>
  <c r="BZ19" i="4"/>
  <c r="BX21" i="4"/>
  <c r="CA7" i="4"/>
  <c r="BO10" i="4"/>
  <c r="BQ14" i="4"/>
  <c r="BO16" i="4"/>
  <c r="CM18" i="4"/>
  <c r="CG19" i="4"/>
  <c r="CA21" i="4"/>
  <c r="CF14" i="3"/>
  <c r="CG15" i="3"/>
  <c r="CH16" i="3"/>
  <c r="BQ18" i="3"/>
  <c r="CA19" i="3"/>
  <c r="BN21" i="3"/>
  <c r="BP7" i="4"/>
  <c r="CH9" i="4"/>
  <c r="CF15" i="4"/>
  <c r="CA17" i="4"/>
  <c r="BR19" i="4"/>
  <c r="BP21" i="4"/>
  <c r="CN7" i="4"/>
  <c r="BN8" i="4"/>
  <c r="CA9" i="4"/>
  <c r="BY10" i="4"/>
  <c r="BO14" i="4"/>
  <c r="CN15" i="4"/>
  <c r="CB16" i="4"/>
  <c r="BP17" i="4"/>
  <c r="BN18" i="4"/>
  <c r="BO19" i="4"/>
  <c r="BN20" i="4"/>
  <c r="BV21" i="4"/>
  <c r="CK21" i="4"/>
  <c r="CI17" i="3"/>
  <c r="CJ18" i="3"/>
  <c r="BN20" i="3"/>
  <c r="BO21" i="3"/>
  <c r="BV6" i="4"/>
  <c r="BR7" i="4"/>
  <c r="CG8" i="4"/>
  <c r="CJ9" i="4"/>
  <c r="CH10" i="4"/>
  <c r="CD14" i="4"/>
  <c r="CJ14" i="4"/>
  <c r="CH15" i="4"/>
  <c r="CH16" i="4"/>
  <c r="CG17" i="4"/>
  <c r="CA18" i="4"/>
  <c r="BX19" i="4"/>
  <c r="BW20" i="4"/>
  <c r="BR21" i="4"/>
  <c r="BT18" i="3"/>
  <c r="CL7" i="3"/>
  <c r="CD15" i="3"/>
  <c r="CE16" i="4"/>
  <c r="BU18" i="3"/>
  <c r="CL18" i="3"/>
  <c r="CB9" i="3"/>
  <c r="CN17" i="3"/>
  <c r="BV6" i="3"/>
  <c r="BS14" i="3"/>
  <c r="CN14" i="4"/>
  <c r="CD9" i="4"/>
  <c r="CC7" i="3"/>
  <c r="CL8" i="3"/>
  <c r="CC14" i="3"/>
  <c r="CE18" i="3"/>
  <c r="CE21" i="3"/>
  <c r="CM14" i="3"/>
  <c r="CB7" i="3"/>
  <c r="CL17" i="3"/>
  <c r="CN16" i="3"/>
  <c r="CB19" i="4"/>
  <c r="CC8" i="3"/>
  <c r="CN18" i="4"/>
  <c r="BS21" i="3"/>
  <c r="CE17" i="3"/>
  <c r="BS20" i="3"/>
  <c r="CL15" i="3"/>
  <c r="CE8" i="3"/>
  <c r="CE10" i="3"/>
  <c r="CB14" i="3"/>
  <c r="CB16" i="3"/>
  <c r="CK6" i="3"/>
  <c r="CE19" i="4"/>
  <c r="CD10" i="4"/>
  <c r="CK20" i="4"/>
  <c r="BT20" i="4"/>
  <c r="CD6" i="4"/>
  <c r="CM6" i="4"/>
  <c r="CN8" i="4"/>
  <c r="CD21" i="4"/>
  <c r="CM7" i="4"/>
  <c r="CL17" i="4"/>
  <c r="BT19" i="4"/>
  <c r="BV14" i="3"/>
  <c r="CL14" i="3"/>
  <c r="BU18" i="4"/>
  <c r="CM20" i="4"/>
  <c r="CB9" i="4"/>
  <c r="BS9" i="4"/>
  <c r="BV7" i="3"/>
  <c r="CE20" i="4"/>
  <c r="CE8" i="4"/>
  <c r="BS16" i="4"/>
  <c r="CL21" i="4"/>
  <c r="BV20" i="3"/>
  <c r="CB18" i="3"/>
  <c r="CC6" i="3"/>
  <c r="CD18" i="4"/>
  <c r="BU20" i="4"/>
  <c r="CN18" i="3"/>
  <c r="BT14" i="4"/>
  <c r="BV9" i="4"/>
  <c r="BS8" i="4"/>
  <c r="CL8" i="4"/>
  <c r="CC21" i="4"/>
  <c r="BT21" i="4"/>
  <c r="BT17" i="3"/>
  <c r="BV16" i="3"/>
  <c r="BU6" i="4"/>
  <c r="BX7" i="3"/>
  <c r="BZ10" i="3"/>
  <c r="BX15" i="3"/>
  <c r="CF19" i="3"/>
  <c r="BV14" i="4"/>
  <c r="BY7" i="3"/>
  <c r="BP9" i="3"/>
  <c r="BR10" i="3"/>
  <c r="BP15" i="3"/>
  <c r="CA16" i="3"/>
  <c r="BW18" i="3"/>
  <c r="BQ20" i="3"/>
  <c r="CI7" i="4"/>
  <c r="BW16" i="4"/>
  <c r="BO9" i="3"/>
  <c r="BR17" i="3"/>
  <c r="BW7" i="4"/>
  <c r="BW21" i="4"/>
  <c r="BR7" i="3"/>
  <c r="CG8" i="3"/>
  <c r="BN10" i="3"/>
  <c r="BR15" i="3"/>
  <c r="CF16" i="3"/>
  <c r="BY18" i="3"/>
  <c r="BX20" i="3"/>
  <c r="BP6" i="4"/>
  <c r="CI16" i="4"/>
  <c r="BP7" i="3"/>
  <c r="BN14" i="3"/>
  <c r="BR18" i="3"/>
  <c r="CI6" i="3"/>
  <c r="CI7" i="3"/>
  <c r="BZ9" i="3"/>
  <c r="CH10" i="3"/>
  <c r="CA14" i="3"/>
  <c r="BO16" i="3"/>
  <c r="CF17" i="3"/>
  <c r="BZ19" i="3"/>
  <c r="BY21" i="3"/>
  <c r="BW15" i="4"/>
  <c r="BQ6" i="4"/>
  <c r="BN9" i="4"/>
  <c r="CJ10" i="4"/>
  <c r="BZ14" i="4"/>
  <c r="BX16" i="4"/>
  <c r="BQ18" i="4"/>
  <c r="BV20" i="4"/>
  <c r="CJ21" i="4"/>
  <c r="BW8" i="4"/>
  <c r="CA10" i="4"/>
  <c r="CG14" i="4"/>
  <c r="CA16" i="4"/>
  <c r="BX18" i="4"/>
  <c r="BP20" i="4"/>
  <c r="BQ10" i="3"/>
  <c r="CJ14" i="3"/>
  <c r="BN16" i="3"/>
  <c r="BP17" i="3"/>
  <c r="BZ18" i="3"/>
  <c r="CJ19" i="3"/>
  <c r="BX21" i="3"/>
  <c r="CF7" i="4"/>
  <c r="BP10" i="4"/>
  <c r="BR14" i="4"/>
  <c r="BP16" i="4"/>
  <c r="BV18" i="4"/>
  <c r="CH19" i="4"/>
  <c r="CF21" i="4"/>
  <c r="BQ7" i="4"/>
  <c r="CF8" i="4"/>
  <c r="CI9" i="4"/>
  <c r="CG10" i="4"/>
  <c r="BW14" i="4"/>
  <c r="BQ15" i="4"/>
  <c r="BQ16" i="4"/>
  <c r="BX17" i="4"/>
  <c r="BR18" i="4"/>
  <c r="BW19" i="4"/>
  <c r="BR20" i="4"/>
  <c r="BQ21" i="4"/>
  <c r="BO17" i="3"/>
  <c r="BP18" i="3"/>
  <c r="BQ19" i="3"/>
  <c r="BR20" i="3"/>
  <c r="BW21" i="3"/>
  <c r="BY6" i="4"/>
  <c r="BZ7" i="4"/>
  <c r="BP9" i="4"/>
  <c r="BN10" i="4"/>
  <c r="BP14" i="4"/>
  <c r="BN15" i="4"/>
  <c r="BN16" i="4"/>
  <c r="CD17" i="4"/>
  <c r="CB18" i="4"/>
  <c r="CI18" i="4"/>
  <c r="CF19" i="4"/>
  <c r="CA20" i="4"/>
  <c r="BZ21" i="4"/>
  <c r="CB17" i="3"/>
  <c r="BU20" i="3"/>
  <c r="BV8" i="3"/>
  <c r="BU6" i="3"/>
  <c r="CL20" i="4"/>
  <c r="BT6" i="4"/>
  <c r="CC16" i="3"/>
  <c r="BS15" i="3"/>
  <c r="CB10" i="3"/>
  <c r="CD6" i="3"/>
  <c r="CK18" i="3"/>
  <c r="CK14" i="3"/>
  <c r="CC14" i="4"/>
  <c r="CK9" i="4"/>
  <c r="BU15" i="3"/>
  <c r="CN15" i="3"/>
  <c r="CK8" i="3"/>
  <c r="BT8" i="4"/>
  <c r="CE19" i="3"/>
  <c r="CB15" i="3"/>
  <c r="CK10" i="3"/>
  <c r="BU16" i="3"/>
  <c r="BT14" i="3"/>
  <c r="BT10" i="3"/>
  <c r="CD16" i="4"/>
  <c r="CL10" i="4"/>
  <c r="CM9" i="4"/>
  <c r="CC18" i="3"/>
  <c r="CN10" i="3"/>
  <c r="BV15" i="4"/>
  <c r="BT20" i="3"/>
  <c r="CB19" i="3"/>
  <c r="BT7" i="3"/>
  <c r="CD21" i="3"/>
  <c r="CE9" i="3"/>
  <c r="CE17" i="4"/>
  <c r="CL21" i="3"/>
  <c r="CE7" i="3"/>
  <c r="CM16" i="4"/>
  <c r="BU19" i="3"/>
  <c r="BT18" i="4"/>
  <c r="BT8" i="3"/>
  <c r="CB6" i="3"/>
  <c r="CN7" i="3"/>
  <c r="CK16" i="4"/>
  <c r="CK18" i="4"/>
  <c r="BS18" i="4"/>
  <c r="CK21" i="3"/>
  <c r="BS6" i="3"/>
  <c r="BU9" i="3"/>
  <c r="CC16" i="4"/>
  <c r="CC18" i="4"/>
  <c r="BV8" i="4"/>
  <c r="BS7" i="4"/>
  <c r="CE10" i="4"/>
  <c r="BS15" i="4"/>
  <c r="CK8" i="4"/>
  <c r="CE6" i="4"/>
  <c r="CK20" i="3"/>
  <c r="CD14" i="3"/>
  <c r="CN9" i="3"/>
  <c r="CD10" i="3"/>
  <c r="CL16" i="4"/>
  <c r="CL18" i="4"/>
  <c r="CC20" i="4"/>
  <c r="CC10" i="4"/>
  <c r="CK6" i="4"/>
  <c r="BT7" i="4"/>
  <c r="CN16" i="4"/>
  <c r="CC19" i="3"/>
  <c r="CM18" i="3"/>
  <c r="BT19" i="3"/>
  <c r="BS7" i="3"/>
  <c r="CL6" i="3"/>
  <c r="CF7" i="3"/>
  <c r="CI10" i="3"/>
  <c r="CH15" i="3"/>
  <c r="CA20" i="3"/>
  <c r="BY19" i="4"/>
  <c r="CG7" i="3"/>
  <c r="BX9" i="3"/>
  <c r="CA10" i="3"/>
  <c r="BO14" i="3"/>
  <c r="BZ15" i="3"/>
  <c r="CJ16" i="3"/>
  <c r="CH18" i="3"/>
  <c r="CG20" i="3"/>
  <c r="BW10" i="4"/>
  <c r="BP18" i="4"/>
  <c r="CA9" i="3"/>
  <c r="CG18" i="3"/>
  <c r="BY6" i="3"/>
  <c r="BZ7" i="3"/>
  <c r="BQ9" i="3"/>
  <c r="BW10" i="3"/>
  <c r="BQ14" i="3"/>
  <c r="CA15" i="3"/>
  <c r="BN17" i="3"/>
  <c r="BN19" i="3"/>
  <c r="CI20" i="3"/>
  <c r="CN9" i="4"/>
  <c r="CF18" i="4"/>
  <c r="BW9" i="3"/>
  <c r="CG14" i="3"/>
  <c r="BP21" i="3"/>
  <c r="BO7" i="3"/>
  <c r="BW8" i="3"/>
  <c r="CH9" i="3"/>
  <c r="BN15" i="3"/>
  <c r="BX16" i="3"/>
  <c r="BO18" i="3"/>
  <c r="BO20" i="3"/>
  <c r="CJ21" i="3"/>
  <c r="BR17" i="4"/>
  <c r="CK7" i="4"/>
  <c r="BZ9" i="4"/>
  <c r="CM15" i="4"/>
  <c r="CJ16" i="4"/>
  <c r="CG18" i="4"/>
  <c r="BY20" i="4"/>
  <c r="BZ6" i="4"/>
  <c r="BQ9" i="4"/>
  <c r="BO15" i="4"/>
  <c r="BN17" i="4"/>
  <c r="CJ18" i="4"/>
  <c r="CF20" i="4"/>
  <c r="BY10" i="3"/>
  <c r="BP14" i="3"/>
  <c r="BQ15" i="3"/>
  <c r="BR16" i="3"/>
  <c r="BY17" i="3"/>
  <c r="CI18" i="3"/>
  <c r="BW20" i="3"/>
  <c r="CG21" i="3"/>
  <c r="BX8" i="4"/>
  <c r="CF10" i="4"/>
  <c r="CH14" i="4"/>
  <c r="CF16" i="4"/>
  <c r="BY18" i="4"/>
  <c r="BQ20" i="4"/>
  <c r="BR6" i="4"/>
  <c r="BY7" i="4"/>
  <c r="BO9" i="4"/>
  <c r="BV10" i="4"/>
  <c r="CA14" i="4"/>
  <c r="BY15" i="4"/>
  <c r="BY16" i="4"/>
  <c r="CF17" i="4"/>
  <c r="BZ18" i="4"/>
  <c r="CA19" i="4"/>
  <c r="BZ20" i="4"/>
  <c r="BY21" i="4"/>
  <c r="BW17" i="3"/>
  <c r="BX18" i="3"/>
  <c r="BY19" i="3"/>
  <c r="BZ20" i="3"/>
  <c r="CA21" i="3"/>
  <c r="CI6" i="4"/>
  <c r="CH7" i="4"/>
  <c r="BX9" i="4"/>
  <c r="BR10" i="4"/>
  <c r="BX14" i="4"/>
  <c r="BR15" i="4"/>
  <c r="BR16" i="4"/>
  <c r="BQ17" i="4"/>
  <c r="BO18" i="4"/>
  <c r="BU19" i="4"/>
  <c r="CJ19" i="4"/>
  <c r="CI20" i="4"/>
  <c r="CH21" i="4"/>
</calcChain>
</file>

<file path=xl/sharedStrings.xml><?xml version="1.0" encoding="utf-8"?>
<sst xmlns="http://schemas.openxmlformats.org/spreadsheetml/2006/main" count="1500" uniqueCount="74">
  <si>
    <t>Product</t>
  </si>
  <si>
    <t>Other</t>
  </si>
  <si>
    <t>Ocrevus (ocrelizumab)</t>
  </si>
  <si>
    <t>Lemtrada (alemtuzumab)</t>
  </si>
  <si>
    <t>Tysabri (natalizumab)</t>
  </si>
  <si>
    <t>Tecfidera (dimethyl fumarate)</t>
  </si>
  <si>
    <t>Gilenya (fingolimod)</t>
  </si>
  <si>
    <t>Aubagio (teriflunomide)</t>
  </si>
  <si>
    <t>Mavenclad (cladribine)</t>
  </si>
  <si>
    <t>Mayzent (siponimod)</t>
  </si>
  <si>
    <t>Product R (prodrug of monomethyl fumarate with RMS indication)</t>
  </si>
  <si>
    <t>Product S (S1PR1,5-modulator with RMS indication)</t>
  </si>
  <si>
    <t>Copaxone / Glatopa (glatiramer acetate)</t>
  </si>
  <si>
    <t>ABREs (beta-interferons, i.e. Avonex, Betaseron, Rebif, Extavia, etc.)</t>
  </si>
  <si>
    <t>No treatment and not planning to start treatment within the NEXT 12 months</t>
  </si>
  <si>
    <t>No treatment but will start treatment within the NEXT 12 months</t>
  </si>
  <si>
    <t>No treatment (discontinued)</t>
  </si>
  <si>
    <t>CIS Patients</t>
  </si>
  <si>
    <t>1st Line RRMS Patients</t>
  </si>
  <si>
    <t>2nd or Later Line RRMS Patients</t>
  </si>
  <si>
    <t>Active SPMS Patients</t>
  </si>
  <si>
    <t>Non-active (Non-relapsing) SPMS Patients</t>
  </si>
  <si>
    <t>A9 Current Share</t>
  </si>
  <si>
    <t>B1 - After Mayzent (siponimod) Profile</t>
  </si>
  <si>
    <t>B3 - After Product R (BIIB098) Profile</t>
  </si>
  <si>
    <t>Mean share</t>
  </si>
  <si>
    <t>STD</t>
  </si>
  <si>
    <t>C2 Basecase Share - After Prodcuct S profile</t>
  </si>
  <si>
    <t>Sample Size</t>
  </si>
  <si>
    <t>N=124</t>
  </si>
  <si>
    <t>Product S (Ozanimod)</t>
  </si>
  <si>
    <t>From Benchmarks</t>
  </si>
  <si>
    <t>Mayzent</t>
  </si>
  <si>
    <t>C1</t>
  </si>
  <si>
    <t>Recall</t>
  </si>
  <si>
    <t>Believability</t>
  </si>
  <si>
    <t>Reach</t>
  </si>
  <si>
    <t>B0</t>
  </si>
  <si>
    <t>Indication</t>
  </si>
  <si>
    <t>Mechanism of Action</t>
  </si>
  <si>
    <t>Dosing and Administration</t>
  </si>
  <si>
    <t>First Dose Observation</t>
  </si>
  <si>
    <t>Efficacy</t>
  </si>
  <si>
    <t>Safety/Tolerability</t>
  </si>
  <si>
    <t>Pricing and Market Access</t>
  </si>
  <si>
    <t>Adjustment for expected reach of key components in the product profile:</t>
  </si>
  <si>
    <t>Final Calibrated Factor for Product S (Ozanimod)</t>
  </si>
  <si>
    <t>Final Calibrated Factor for Mayzent</t>
  </si>
  <si>
    <t>Final Calibration for Other Products</t>
  </si>
  <si>
    <t>Weights</t>
  </si>
  <si>
    <t>Patient Load Numbers</t>
  </si>
  <si>
    <t>Clinically Isolated Syndrome (CIS)</t>
  </si>
  <si>
    <t>1st line (Have not received any treatment prior to current treatment)</t>
  </si>
  <si>
    <t>2nd or later lines (Received 1 or more prior treatment)</t>
  </si>
  <si>
    <t>Active SPMS</t>
  </si>
  <si>
    <t>Non-active (Non-relapsing) SPMS</t>
  </si>
  <si>
    <t>Relapsing forms of MS patients (CIS, 1L RRMS, 2L+ RRMS, and Active SPMS)</t>
  </si>
  <si>
    <t>RRMS (1L RRMS and 2L+ RRMS)</t>
  </si>
  <si>
    <t>SPMS (Active and Non-active SPMS)</t>
  </si>
  <si>
    <t>Total MS patients (CIS, 1L RRMS, 2L+ RRMS, Active SPMS, and Non-Active SPMS)</t>
  </si>
  <si>
    <t>Stated shares</t>
  </si>
  <si>
    <t>Calibrated shares</t>
  </si>
  <si>
    <t>Calibrated shares - FINAL</t>
  </si>
  <si>
    <t>Mayzent Rep Visit</t>
  </si>
  <si>
    <t>No Mayzent Rep Visit</t>
  </si>
  <si>
    <t>C&amp;H of Ozanimod Profile (Elements Not Selected)</t>
  </si>
  <si>
    <t>C&amp;H of Ozanimod Profile (Positive Elements Selected)</t>
  </si>
  <si>
    <t>High</t>
  </si>
  <si>
    <t>Medium</t>
  </si>
  <si>
    <t>Low</t>
  </si>
  <si>
    <t>Leaders/Progressives</t>
  </si>
  <si>
    <t>Traditionalists/LateAdopters</t>
  </si>
  <si>
    <t>A9 Current Share - without options a, b, c</t>
  </si>
  <si>
    <t>Renormalized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</si>
</sst>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F1F9"/>
      </patternFill>
    </fill>
    <fill>
      <patternFill patternType="solid">
        <fgColor rgb="FFFDF0E8"/>
      </patternFill>
    </fill>
    <fill>
      <patternFill patternType="solid">
        <fgColor rgb="FFFFF5F9"/>
      </patternFill>
    </fill>
    <fill>
      <patternFill patternType="solid">
        <fgColor rgb="FFFFFF00"/>
        <bgColor indexed="64"/>
      </patternFill>
    </fill>
    <fill>
      <patternFill patternType="solid">
        <fgColor rgb="FFFFFFFD"/>
      </patternFill>
    </fill>
    <fill>
      <patternFill patternType="solid">
        <fgColor rgb="FFFCF5D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4" fillId="0" borderId="0" xfId="0" applyFont="1"/>
    <xf numFmtId="165" fontId="0" fillId="5" borderId="1" xfId="0" applyNumberFormat="1" applyFont="1" applyFill="1" applyBorder="1" applyAlignment="1">
      <alignment horizontal="center" vertical="center" wrapText="1"/>
    </xf>
    <xf numFmtId="165" fontId="0" fillId="5" borderId="1" xfId="0" applyNumberFormat="1" applyFont="1" applyFill="1" applyBorder="1" applyAlignment="1">
      <alignment horizontal="center" vertical="top"/>
    </xf>
    <xf numFmtId="165" fontId="0" fillId="5" borderId="2" xfId="0" applyNumberFormat="1" applyFont="1" applyFill="1" applyBorder="1" applyAlignment="1">
      <alignment horizontal="center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165" fontId="6" fillId="7" borderId="1" xfId="0" applyNumberFormat="1" applyFont="1" applyFill="1" applyBorder="1" applyAlignment="1">
      <alignment horizontal="center" vertical="top"/>
    </xf>
    <xf numFmtId="9" fontId="0" fillId="0" borderId="5" xfId="3" applyFont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65" fontId="6" fillId="8" borderId="1" xfId="0" applyNumberFormat="1" applyFont="1" applyFill="1" applyBorder="1" applyAlignment="1">
      <alignment horizontal="center" vertical="top"/>
    </xf>
    <xf numFmtId="9" fontId="0" fillId="0" borderId="5" xfId="3" applyFont="1" applyFill="1" applyBorder="1" applyAlignment="1">
      <alignment horizontal="center" vertical="center"/>
    </xf>
    <xf numFmtId="9" fontId="0" fillId="0" borderId="1" xfId="3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left" vertical="center" wrapText="1"/>
    </xf>
    <xf numFmtId="165" fontId="0" fillId="0" borderId="1" xfId="0" applyNumberFormat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left" vertical="top" wrapText="1"/>
    </xf>
    <xf numFmtId="165" fontId="0" fillId="9" borderId="1" xfId="0" applyNumberFormat="1" applyFont="1" applyFill="1" applyBorder="1" applyAlignment="1">
      <alignment horizontal="center" vertical="top"/>
    </xf>
    <xf numFmtId="0" fontId="9" fillId="0" borderId="0" xfId="0" applyFont="1"/>
    <xf numFmtId="0" fontId="1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 wrapText="1"/>
    </xf>
    <xf numFmtId="0" fontId="0" fillId="0" borderId="7" xfId="0" applyBorder="1"/>
    <xf numFmtId="0" fontId="0" fillId="4" borderId="7" xfId="0" applyFill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4" borderId="7" xfId="1" applyFont="1" applyFill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1" xfId="0" applyBorder="1"/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164" fontId="0" fillId="4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9" fontId="0" fillId="0" borderId="7" xfId="1" applyNumberFormat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4" borderId="1" xfId="1" applyNumberFormat="1" applyFont="1" applyFill="1" applyBorder="1" applyAlignment="1">
      <alignment horizontal="center"/>
    </xf>
    <xf numFmtId="9" fontId="0" fillId="4" borderId="1" xfId="2" applyNumberFormat="1" applyFont="1" applyFill="1" applyBorder="1" applyAlignment="1">
      <alignment horizontal="center"/>
    </xf>
    <xf numFmtId="9" fontId="0" fillId="0" borderId="11" xfId="1" applyNumberFormat="1" applyFont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9" fontId="0" fillId="4" borderId="7" xfId="1" applyNumberFormat="1" applyFont="1" applyFill="1" applyBorder="1" applyAlignment="1">
      <alignment horizontal="center"/>
    </xf>
    <xf numFmtId="9" fontId="0" fillId="0" borderId="9" xfId="1" applyNumberFormat="1" applyFont="1" applyBorder="1" applyAlignment="1">
      <alignment horizontal="center"/>
    </xf>
    <xf numFmtId="9" fontId="0" fillId="0" borderId="9" xfId="1" applyNumberFormat="1" applyFont="1" applyFill="1" applyBorder="1" applyAlignment="1">
      <alignment horizontal="center"/>
    </xf>
    <xf numFmtId="9" fontId="0" fillId="0" borderId="12" xfId="1" applyNumberFormat="1" applyFont="1" applyBorder="1" applyAlignment="1">
      <alignment horizontal="center"/>
    </xf>
    <xf numFmtId="0" fontId="10" fillId="0" borderId="13" xfId="0" applyFont="1" applyBorder="1"/>
    <xf numFmtId="0" fontId="0" fillId="0" borderId="14" xfId="0" applyBorder="1"/>
    <xf numFmtId="166" fontId="6" fillId="10" borderId="9" xfId="0" applyNumberFormat="1" applyFont="1" applyFill="1" applyBorder="1" applyAlignment="1">
      <alignment horizontal="center" vertical="top"/>
    </xf>
    <xf numFmtId="166" fontId="6" fillId="11" borderId="9" xfId="0" applyNumberFormat="1" applyFont="1" applyFill="1" applyBorder="1" applyAlignment="1">
      <alignment horizontal="center" vertical="top"/>
    </xf>
    <xf numFmtId="165" fontId="8" fillId="0" borderId="11" xfId="0" applyNumberFormat="1" applyFont="1" applyBorder="1" applyAlignment="1">
      <alignment horizontal="left" vertical="top" wrapText="1"/>
    </xf>
    <xf numFmtId="166" fontId="6" fillId="11" borderId="12" xfId="0" applyNumberFormat="1" applyFont="1" applyFill="1" applyBorder="1" applyAlignment="1">
      <alignment horizontal="center" vertical="top"/>
    </xf>
    <xf numFmtId="165" fontId="8" fillId="0" borderId="5" xfId="0" applyNumberFormat="1" applyFont="1" applyBorder="1" applyAlignment="1">
      <alignment horizontal="left" vertical="top" wrapText="1"/>
    </xf>
    <xf numFmtId="165" fontId="8" fillId="0" borderId="15" xfId="0" applyNumberFormat="1" applyFont="1" applyBorder="1" applyAlignment="1">
      <alignment horizontal="left" vertical="top" wrapText="1"/>
    </xf>
    <xf numFmtId="0" fontId="10" fillId="0" borderId="0" xfId="0" applyFont="1"/>
    <xf numFmtId="166" fontId="6" fillId="10" borderId="1" xfId="0" applyNumberFormat="1" applyFont="1" applyFill="1" applyBorder="1" applyAlignment="1">
      <alignment horizontal="center" vertical="top"/>
    </xf>
    <xf numFmtId="166" fontId="6" fillId="11" borderId="1" xfId="0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left" vertical="top" wrapText="1"/>
    </xf>
    <xf numFmtId="166" fontId="6" fillId="11" borderId="0" xfId="0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9" fontId="0" fillId="4" borderId="1" xfId="4" applyNumberFormat="1" applyFont="1" applyFill="1" applyBorder="1" applyAlignment="1">
      <alignment horizontal="center"/>
    </xf>
    <xf numFmtId="43" fontId="0" fillId="4" borderId="1" xfId="4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22" xfId="1" applyNumberFormat="1" applyFont="1" applyBorder="1" applyAlignment="1">
      <alignment horizontal="center"/>
    </xf>
    <xf numFmtId="9" fontId="0" fillId="0" borderId="3" xfId="1" applyNumberFormat="1" applyFont="1" applyBorder="1" applyAlignment="1">
      <alignment horizontal="center"/>
    </xf>
    <xf numFmtId="0" fontId="0" fillId="14" borderId="1" xfId="0" applyFill="1" applyBorder="1"/>
    <xf numFmtId="9" fontId="0" fillId="0" borderId="3" xfId="1" applyNumberFormat="1" applyFont="1" applyFill="1" applyBorder="1" applyAlignment="1">
      <alignment horizontal="center"/>
    </xf>
    <xf numFmtId="9" fontId="0" fillId="0" borderId="23" xfId="1" applyNumberFormat="1" applyFon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5" fontId="5" fillId="5" borderId="3" xfId="0" applyNumberFormat="1" applyFont="1" applyFill="1" applyBorder="1" applyAlignment="1">
      <alignment horizontal="center" vertical="center"/>
    </xf>
    <xf numFmtId="165" fontId="5" fillId="5" borderId="4" xfId="0" applyNumberFormat="1" applyFont="1" applyFill="1" applyBorder="1" applyAlignment="1">
      <alignment horizontal="center" vertical="center"/>
    </xf>
    <xf numFmtId="165" fontId="5" fillId="5" borderId="5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4" borderId="26" xfId="0" applyFill="1" applyBorder="1"/>
    <xf numFmtId="0" fontId="0" fillId="14" borderId="7" xfId="0" applyFill="1" applyBorder="1"/>
    <xf numFmtId="0" fontId="0" fillId="14" borderId="27" xfId="0" applyFill="1" applyBorder="1"/>
    <xf numFmtId="0" fontId="0" fillId="14" borderId="28" xfId="0" applyFill="1" applyBorder="1"/>
    <xf numFmtId="0" fontId="0" fillId="14" borderId="9" xfId="0" applyFill="1" applyBorder="1"/>
    <xf numFmtId="9" fontId="0" fillId="0" borderId="28" xfId="1" applyNumberFormat="1" applyFont="1" applyBorder="1" applyAlignment="1">
      <alignment horizontal="center"/>
    </xf>
    <xf numFmtId="9" fontId="0" fillId="4" borderId="28" xfId="0" applyNumberFormat="1" applyFill="1" applyBorder="1" applyAlignment="1">
      <alignment horizontal="center"/>
    </xf>
    <xf numFmtId="9" fontId="0" fillId="4" borderId="9" xfId="1" applyNumberFormat="1" applyFont="1" applyFill="1" applyBorder="1" applyAlignment="1">
      <alignment horizontal="center"/>
    </xf>
    <xf numFmtId="9" fontId="0" fillId="0" borderId="29" xfId="1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0" fillId="0" borderId="23" xfId="1" applyFont="1" applyBorder="1" applyAlignment="1">
      <alignment horizontal="center"/>
    </xf>
  </cellXfs>
  <cellStyles count="5">
    <cellStyle name="Comma" xfId="2" builtinId="3"/>
    <cellStyle name="Comma 2" xfId="4"/>
    <cellStyle name="Normal" xfId="0" builtinId="0"/>
    <cellStyle name="Percent" xfId="1" builtinId="5"/>
    <cellStyle name="Percent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showGridLines="0" topLeftCell="A82" zoomScale="91" zoomScaleNormal="91" workbookViewId="0">
      <selection activeCell="C108" sqref="C108"/>
    </sheetView>
  </sheetViews>
  <sheetFormatPr defaultRowHeight="15" x14ac:dyDescent="0.25"/>
  <cols>
    <col min="1" max="1" width="11" customWidth="1"/>
    <col min="2" max="2" width="32.7109375" customWidth="1"/>
    <col min="3" max="3" width="25.7109375" customWidth="1"/>
    <col min="4" max="4" width="24" customWidth="1"/>
    <col min="5" max="5" width="19.7109375" customWidth="1"/>
    <col min="6" max="6" width="16.5703125" customWidth="1"/>
    <col min="7" max="7" width="15.85546875" customWidth="1"/>
    <col min="8" max="8" width="0" hidden="1" customWidth="1"/>
    <col min="10" max="10" width="23.28515625" customWidth="1"/>
  </cols>
  <sheetData>
    <row r="1" spans="1:10" ht="15.75" x14ac:dyDescent="0.25">
      <c r="A1" s="9" t="s">
        <v>29</v>
      </c>
    </row>
    <row r="2" spans="1:10" x14ac:dyDescent="0.25">
      <c r="C2" s="10" t="s">
        <v>30</v>
      </c>
      <c r="D2" s="79" t="s">
        <v>31</v>
      </c>
      <c r="E2" s="80"/>
      <c r="F2" s="81"/>
      <c r="J2" s="10" t="s">
        <v>32</v>
      </c>
    </row>
    <row r="3" spans="1:10" x14ac:dyDescent="0.25">
      <c r="C3" s="11" t="s">
        <v>33</v>
      </c>
      <c r="D3" s="11" t="s">
        <v>34</v>
      </c>
      <c r="E3" s="11" t="s">
        <v>35</v>
      </c>
      <c r="F3" s="11" t="s">
        <v>36</v>
      </c>
      <c r="J3" s="12" t="s">
        <v>37</v>
      </c>
    </row>
    <row r="4" spans="1:10" x14ac:dyDescent="0.25">
      <c r="B4" s="13" t="s">
        <v>38</v>
      </c>
      <c r="C4" s="14">
        <v>0.38709677419354838</v>
      </c>
      <c r="D4" s="15">
        <v>0.6</v>
      </c>
      <c r="E4" s="16">
        <v>0.8</v>
      </c>
      <c r="F4" s="17">
        <f>D4*E4</f>
        <v>0.48</v>
      </c>
      <c r="J4" s="14">
        <v>0.5</v>
      </c>
    </row>
    <row r="5" spans="1:10" x14ac:dyDescent="0.25">
      <c r="B5" s="13" t="s">
        <v>39</v>
      </c>
      <c r="C5" s="18">
        <v>0.32258064516129031</v>
      </c>
      <c r="D5" s="15">
        <v>0.75</v>
      </c>
      <c r="E5" s="16">
        <v>0.7</v>
      </c>
      <c r="F5" s="17">
        <f t="shared" ref="F5:F10" si="0">D5*E5</f>
        <v>0.52499999999999991</v>
      </c>
      <c r="J5" s="14">
        <v>0.54838709677419351</v>
      </c>
    </row>
    <row r="6" spans="1:10" x14ac:dyDescent="0.25">
      <c r="B6" s="13" t="s">
        <v>40</v>
      </c>
      <c r="C6" s="14">
        <v>0.74193548387096764</v>
      </c>
      <c r="D6" s="19">
        <v>0.85</v>
      </c>
      <c r="E6" s="20">
        <v>1</v>
      </c>
      <c r="F6" s="17">
        <f t="shared" si="0"/>
        <v>0.85</v>
      </c>
      <c r="J6" s="14">
        <v>0.67741935483870963</v>
      </c>
    </row>
    <row r="7" spans="1:10" x14ac:dyDescent="0.25">
      <c r="B7" s="13" t="s">
        <v>41</v>
      </c>
      <c r="C7" s="14">
        <v>0.532258064516129</v>
      </c>
      <c r="D7" s="15">
        <v>0.85</v>
      </c>
      <c r="E7" s="16">
        <v>1</v>
      </c>
      <c r="F7" s="17">
        <f>D7*E7</f>
        <v>0.85</v>
      </c>
      <c r="J7" s="14">
        <v>8.0645161290322578E-2</v>
      </c>
    </row>
    <row r="8" spans="1:10" x14ac:dyDescent="0.25">
      <c r="B8" s="13" t="s">
        <v>42</v>
      </c>
      <c r="C8" s="18">
        <v>0.67741935483870963</v>
      </c>
      <c r="D8" s="15">
        <v>0.75</v>
      </c>
      <c r="E8" s="16">
        <v>0.8</v>
      </c>
      <c r="F8" s="17">
        <f t="shared" si="0"/>
        <v>0.60000000000000009</v>
      </c>
      <c r="J8" s="14">
        <v>0.81451612903225812</v>
      </c>
    </row>
    <row r="9" spans="1:10" x14ac:dyDescent="0.25">
      <c r="B9" s="13" t="s">
        <v>43</v>
      </c>
      <c r="C9" s="14">
        <v>0.44354838709677419</v>
      </c>
      <c r="D9" s="15">
        <v>0.75</v>
      </c>
      <c r="E9" s="16">
        <v>0.75</v>
      </c>
      <c r="F9" s="17">
        <f t="shared" si="0"/>
        <v>0.5625</v>
      </c>
      <c r="J9" s="14">
        <v>0.41935483870967744</v>
      </c>
    </row>
    <row r="10" spans="1:10" x14ac:dyDescent="0.25">
      <c r="B10" s="13" t="s">
        <v>44</v>
      </c>
      <c r="C10" s="14">
        <v>0.20967741935483872</v>
      </c>
      <c r="D10" s="15">
        <v>0.6</v>
      </c>
      <c r="E10" s="16">
        <v>0.6</v>
      </c>
      <c r="F10" s="17">
        <f t="shared" si="0"/>
        <v>0.36</v>
      </c>
      <c r="J10" s="14">
        <v>0.30645161290322581</v>
      </c>
    </row>
    <row r="12" spans="1:10" ht="25.5" x14ac:dyDescent="0.25">
      <c r="B12" s="21" t="s">
        <v>45</v>
      </c>
      <c r="C12" s="22">
        <f>SUMPRODUCT(C$4:C$10,$F$4:$F$10)/SUM(C$4:C$10)</f>
        <v>0.65459245742092464</v>
      </c>
      <c r="J12" s="23">
        <f>SUMPRODUCT(J$4:J$10,$F$4:$F$10)/SUM(J$4:J$10)</f>
        <v>0.59973493975903602</v>
      </c>
    </row>
    <row r="14" spans="1:10" ht="25.5" x14ac:dyDescent="0.25">
      <c r="B14" s="24" t="s">
        <v>46</v>
      </c>
      <c r="C14" s="25">
        <f>C12</f>
        <v>0.65459245742092464</v>
      </c>
    </row>
    <row r="15" spans="1:10" ht="25.5" x14ac:dyDescent="0.25">
      <c r="B15" s="24" t="s">
        <v>47</v>
      </c>
      <c r="C15" s="25">
        <f>J12</f>
        <v>0.59973493975903602</v>
      </c>
    </row>
    <row r="16" spans="1:10" ht="25.5" x14ac:dyDescent="0.25">
      <c r="B16" s="24" t="s">
        <v>48</v>
      </c>
      <c r="C16" s="25">
        <f>AVERAGE(C12,J12)</f>
        <v>0.62716369858998033</v>
      </c>
    </row>
    <row r="20" spans="1:3" ht="15.75" x14ac:dyDescent="0.25">
      <c r="A20" s="26" t="s">
        <v>49</v>
      </c>
    </row>
    <row r="22" spans="1:3" x14ac:dyDescent="0.25">
      <c r="B22" s="59" t="s">
        <v>50</v>
      </c>
    </row>
    <row r="23" spans="1:3" x14ac:dyDescent="0.25">
      <c r="B23" s="24" t="s">
        <v>51</v>
      </c>
      <c r="C23" s="60">
        <v>18.725806451612904</v>
      </c>
    </row>
    <row r="24" spans="1:3" ht="38.25" x14ac:dyDescent="0.25">
      <c r="B24" s="24" t="s">
        <v>52</v>
      </c>
      <c r="C24" s="61">
        <v>79.177419354838705</v>
      </c>
    </row>
    <row r="25" spans="1:3" ht="25.5" x14ac:dyDescent="0.25">
      <c r="B25" s="24" t="s">
        <v>53</v>
      </c>
      <c r="C25" s="60">
        <v>75.83064516129032</v>
      </c>
    </row>
    <row r="26" spans="1:3" x14ac:dyDescent="0.25">
      <c r="B26" s="24" t="s">
        <v>54</v>
      </c>
      <c r="C26" s="60">
        <v>23.467741935483872</v>
      </c>
    </row>
    <row r="27" spans="1:3" x14ac:dyDescent="0.25">
      <c r="B27" s="24" t="s">
        <v>55</v>
      </c>
      <c r="C27" s="61">
        <v>29.70967741935484</v>
      </c>
    </row>
    <row r="29" spans="1:3" ht="15.75" thickBot="1" x14ac:dyDescent="0.3"/>
    <row r="30" spans="1:3" x14ac:dyDescent="0.25">
      <c r="A30" s="76" t="s">
        <v>63</v>
      </c>
      <c r="B30" s="51" t="s">
        <v>50</v>
      </c>
      <c r="C30" s="52"/>
    </row>
    <row r="31" spans="1:3" x14ac:dyDescent="0.25">
      <c r="A31" s="77"/>
      <c r="B31" s="57" t="s">
        <v>51</v>
      </c>
      <c r="C31" s="53">
        <v>18.73170731707317</v>
      </c>
    </row>
    <row r="32" spans="1:3" ht="38.25" x14ac:dyDescent="0.25">
      <c r="A32" s="77"/>
      <c r="B32" s="57" t="s">
        <v>52</v>
      </c>
      <c r="C32" s="54">
        <v>87.426829268292678</v>
      </c>
    </row>
    <row r="33" spans="1:3" ht="25.5" x14ac:dyDescent="0.25">
      <c r="A33" s="77"/>
      <c r="B33" s="57" t="s">
        <v>53</v>
      </c>
      <c r="C33" s="53">
        <v>88.024390243902445</v>
      </c>
    </row>
    <row r="34" spans="1:3" x14ac:dyDescent="0.25">
      <c r="A34" s="77"/>
      <c r="B34" s="57" t="s">
        <v>54</v>
      </c>
      <c r="C34" s="53">
        <v>25.329268292682926</v>
      </c>
    </row>
    <row r="35" spans="1:3" ht="15.75" thickBot="1" x14ac:dyDescent="0.3">
      <c r="A35" s="78"/>
      <c r="B35" s="58" t="s">
        <v>55</v>
      </c>
      <c r="C35" s="56">
        <v>32.792682926829265</v>
      </c>
    </row>
    <row r="37" spans="1:3" ht="15.75" thickBot="1" x14ac:dyDescent="0.3"/>
    <row r="38" spans="1:3" x14ac:dyDescent="0.25">
      <c r="A38" s="76" t="s">
        <v>64</v>
      </c>
      <c r="B38" s="51" t="s">
        <v>50</v>
      </c>
      <c r="C38" s="52"/>
    </row>
    <row r="39" spans="1:3" x14ac:dyDescent="0.25">
      <c r="A39" s="77"/>
      <c r="B39" s="57" t="s">
        <v>51</v>
      </c>
      <c r="C39" s="53">
        <v>18.714285714285715</v>
      </c>
    </row>
    <row r="40" spans="1:3" ht="38.25" x14ac:dyDescent="0.25">
      <c r="A40" s="77"/>
      <c r="B40" s="57" t="s">
        <v>52</v>
      </c>
      <c r="C40" s="54">
        <v>63.071428571428569</v>
      </c>
    </row>
    <row r="41" spans="1:3" ht="25.5" x14ac:dyDescent="0.25">
      <c r="A41" s="77"/>
      <c r="B41" s="57" t="s">
        <v>53</v>
      </c>
      <c r="C41" s="53">
        <v>52.023809523809526</v>
      </c>
    </row>
    <row r="42" spans="1:3" x14ac:dyDescent="0.25">
      <c r="A42" s="77"/>
      <c r="B42" s="57" t="s">
        <v>54</v>
      </c>
      <c r="C42" s="53">
        <v>19.833333333333332</v>
      </c>
    </row>
    <row r="43" spans="1:3" ht="15.75" thickBot="1" x14ac:dyDescent="0.3">
      <c r="A43" s="78"/>
      <c r="B43" s="58" t="s">
        <v>55</v>
      </c>
      <c r="C43" s="56">
        <v>23.69047619047619</v>
      </c>
    </row>
    <row r="45" spans="1:3" ht="15.75" thickBot="1" x14ac:dyDescent="0.3"/>
    <row r="46" spans="1:3" x14ac:dyDescent="0.25">
      <c r="A46" s="76" t="s">
        <v>66</v>
      </c>
      <c r="B46" s="51" t="s">
        <v>50</v>
      </c>
      <c r="C46" s="52"/>
    </row>
    <row r="47" spans="1:3" x14ac:dyDescent="0.25">
      <c r="A47" s="77"/>
      <c r="B47" s="24" t="s">
        <v>51</v>
      </c>
      <c r="C47" s="53">
        <v>14.472727272727273</v>
      </c>
    </row>
    <row r="48" spans="1:3" ht="38.25" x14ac:dyDescent="0.25">
      <c r="A48" s="77"/>
      <c r="B48" s="24" t="s">
        <v>52</v>
      </c>
      <c r="C48" s="54">
        <v>70.090909090909093</v>
      </c>
    </row>
    <row r="49" spans="1:3" ht="25.5" x14ac:dyDescent="0.25">
      <c r="A49" s="77"/>
      <c r="B49" s="24" t="s">
        <v>53</v>
      </c>
      <c r="C49" s="53">
        <v>67.345454545454544</v>
      </c>
    </row>
    <row r="50" spans="1:3" x14ac:dyDescent="0.25">
      <c r="A50" s="77"/>
      <c r="B50" s="24" t="s">
        <v>54</v>
      </c>
      <c r="C50" s="53">
        <v>23.436363636363637</v>
      </c>
    </row>
    <row r="51" spans="1:3" ht="15.75" thickBot="1" x14ac:dyDescent="0.3">
      <c r="A51" s="78"/>
      <c r="B51" s="55" t="s">
        <v>55</v>
      </c>
      <c r="C51" s="56">
        <v>26.127272727272729</v>
      </c>
    </row>
    <row r="53" spans="1:3" ht="15.75" thickBot="1" x14ac:dyDescent="0.3"/>
    <row r="54" spans="1:3" x14ac:dyDescent="0.25">
      <c r="A54" s="76" t="s">
        <v>65</v>
      </c>
      <c r="B54" s="51" t="s">
        <v>50</v>
      </c>
      <c r="C54" s="52"/>
    </row>
    <row r="55" spans="1:3" x14ac:dyDescent="0.25">
      <c r="A55" s="77"/>
      <c r="B55" s="24" t="s">
        <v>51</v>
      </c>
      <c r="C55" s="53">
        <v>22.115942028985508</v>
      </c>
    </row>
    <row r="56" spans="1:3" ht="38.25" x14ac:dyDescent="0.25">
      <c r="A56" s="77"/>
      <c r="B56" s="24" t="s">
        <v>52</v>
      </c>
      <c r="C56" s="54">
        <v>86.420289855072468</v>
      </c>
    </row>
    <row r="57" spans="1:3" ht="25.5" x14ac:dyDescent="0.25">
      <c r="A57" s="77"/>
      <c r="B57" s="24" t="s">
        <v>53</v>
      </c>
      <c r="C57" s="53">
        <v>82.594202898550719</v>
      </c>
    </row>
    <row r="58" spans="1:3" x14ac:dyDescent="0.25">
      <c r="A58" s="77"/>
      <c r="B58" s="24" t="s">
        <v>54</v>
      </c>
      <c r="C58" s="53">
        <v>23.492753623188406</v>
      </c>
    </row>
    <row r="59" spans="1:3" ht="15.75" thickBot="1" x14ac:dyDescent="0.3">
      <c r="A59" s="78"/>
      <c r="B59" s="55" t="s">
        <v>55</v>
      </c>
      <c r="C59" s="56">
        <v>32.565217391304351</v>
      </c>
    </row>
    <row r="61" spans="1:3" ht="15.75" thickBot="1" x14ac:dyDescent="0.3"/>
    <row r="62" spans="1:3" x14ac:dyDescent="0.25">
      <c r="A62" s="82" t="s">
        <v>67</v>
      </c>
      <c r="B62" s="51" t="s">
        <v>50</v>
      </c>
      <c r="C62" s="52"/>
    </row>
    <row r="63" spans="1:3" x14ac:dyDescent="0.25">
      <c r="A63" s="83"/>
      <c r="B63" s="24" t="s">
        <v>51</v>
      </c>
      <c r="C63" s="53">
        <v>21.111111111111111</v>
      </c>
    </row>
    <row r="64" spans="1:3" ht="38.25" x14ac:dyDescent="0.25">
      <c r="A64" s="83"/>
      <c r="B64" s="24" t="s">
        <v>52</v>
      </c>
      <c r="C64" s="54">
        <v>172.77777777777777</v>
      </c>
    </row>
    <row r="65" spans="1:3" ht="25.5" x14ac:dyDescent="0.25">
      <c r="A65" s="83"/>
      <c r="B65" s="24" t="s">
        <v>53</v>
      </c>
      <c r="C65" s="53">
        <v>242.77777777777777</v>
      </c>
    </row>
    <row r="66" spans="1:3" x14ac:dyDescent="0.25">
      <c r="A66" s="83"/>
      <c r="B66" s="24" t="s">
        <v>54</v>
      </c>
      <c r="C66" s="53">
        <v>77.777777777777771</v>
      </c>
    </row>
    <row r="67" spans="1:3" ht="15.75" thickBot="1" x14ac:dyDescent="0.3">
      <c r="A67" s="84"/>
      <c r="B67" s="55" t="s">
        <v>55</v>
      </c>
      <c r="C67" s="56">
        <v>90</v>
      </c>
    </row>
    <row r="68" spans="1:3" x14ac:dyDescent="0.25">
      <c r="A68" s="62"/>
      <c r="B68" s="63"/>
      <c r="C68" s="64"/>
    </row>
    <row r="69" spans="1:3" ht="15.75" thickBot="1" x14ac:dyDescent="0.3"/>
    <row r="70" spans="1:3" x14ac:dyDescent="0.25">
      <c r="A70" s="82" t="s">
        <v>68</v>
      </c>
      <c r="B70" s="51" t="s">
        <v>50</v>
      </c>
      <c r="C70" s="52"/>
    </row>
    <row r="71" spans="1:3" x14ac:dyDescent="0.25">
      <c r="A71" s="83"/>
      <c r="B71" s="24" t="s">
        <v>51</v>
      </c>
      <c r="C71" s="53">
        <v>28.44736842105263</v>
      </c>
    </row>
    <row r="72" spans="1:3" ht="38.25" x14ac:dyDescent="0.25">
      <c r="A72" s="83"/>
      <c r="B72" s="24" t="s">
        <v>52</v>
      </c>
      <c r="C72" s="54">
        <v>84.44736842105263</v>
      </c>
    </row>
    <row r="73" spans="1:3" ht="25.5" x14ac:dyDescent="0.25">
      <c r="A73" s="83"/>
      <c r="B73" s="24" t="s">
        <v>53</v>
      </c>
      <c r="C73" s="53">
        <v>96.44736842105263</v>
      </c>
    </row>
    <row r="74" spans="1:3" x14ac:dyDescent="0.25">
      <c r="A74" s="83"/>
      <c r="B74" s="24" t="s">
        <v>54</v>
      </c>
      <c r="C74" s="53">
        <v>26.657894736842106</v>
      </c>
    </row>
    <row r="75" spans="1:3" ht="15.75" thickBot="1" x14ac:dyDescent="0.3">
      <c r="A75" s="84"/>
      <c r="B75" s="55" t="s">
        <v>55</v>
      </c>
      <c r="C75" s="56">
        <v>40.421052631578945</v>
      </c>
    </row>
    <row r="76" spans="1:3" x14ac:dyDescent="0.25">
      <c r="A76" s="62"/>
      <c r="B76" s="63"/>
      <c r="C76" s="64"/>
    </row>
    <row r="77" spans="1:3" ht="15.75" thickBot="1" x14ac:dyDescent="0.3">
      <c r="A77" s="65"/>
      <c r="B77" s="63"/>
      <c r="C77" s="64"/>
    </row>
    <row r="78" spans="1:3" x14ac:dyDescent="0.25">
      <c r="A78" s="82" t="s">
        <v>69</v>
      </c>
      <c r="B78" s="51" t="s">
        <v>50</v>
      </c>
      <c r="C78" s="52"/>
    </row>
    <row r="79" spans="1:3" x14ac:dyDescent="0.25">
      <c r="A79" s="83"/>
      <c r="B79" s="24" t="s">
        <v>51</v>
      </c>
      <c r="C79" s="53">
        <v>16.054545454545455</v>
      </c>
    </row>
    <row r="80" spans="1:3" ht="38.25" x14ac:dyDescent="0.25">
      <c r="A80" s="83"/>
      <c r="B80" s="24" t="s">
        <v>52</v>
      </c>
      <c r="C80" s="54">
        <v>69.781818181818181</v>
      </c>
    </row>
    <row r="81" spans="1:3" ht="25.5" x14ac:dyDescent="0.25">
      <c r="A81" s="83"/>
      <c r="B81" s="24" t="s">
        <v>53</v>
      </c>
      <c r="C81" s="53">
        <v>45.745454545454542</v>
      </c>
    </row>
    <row r="82" spans="1:3" x14ac:dyDescent="0.25">
      <c r="A82" s="83"/>
      <c r="B82" s="24" t="s">
        <v>54</v>
      </c>
      <c r="C82" s="53">
        <v>17.8</v>
      </c>
    </row>
    <row r="83" spans="1:3" ht="15.75" thickBot="1" x14ac:dyDescent="0.3">
      <c r="A83" s="84"/>
      <c r="B83" s="55" t="s">
        <v>55</v>
      </c>
      <c r="C83" s="56">
        <v>20.945454545454545</v>
      </c>
    </row>
    <row r="84" spans="1:3" x14ac:dyDescent="0.25">
      <c r="A84" s="62"/>
      <c r="B84" s="63"/>
      <c r="C84" s="64"/>
    </row>
    <row r="85" spans="1:3" ht="15.75" thickBot="1" x14ac:dyDescent="0.3">
      <c r="A85" s="65"/>
      <c r="B85" s="63"/>
      <c r="C85" s="64"/>
    </row>
    <row r="86" spans="1:3" x14ac:dyDescent="0.25">
      <c r="A86" s="82" t="s">
        <v>70</v>
      </c>
      <c r="B86" s="51" t="s">
        <v>50</v>
      </c>
      <c r="C86" s="52"/>
    </row>
    <row r="87" spans="1:3" x14ac:dyDescent="0.25">
      <c r="A87" s="83"/>
      <c r="B87" s="24" t="s">
        <v>51</v>
      </c>
      <c r="C87" s="53">
        <v>19.265625</v>
      </c>
    </row>
    <row r="88" spans="1:3" ht="38.25" x14ac:dyDescent="0.25">
      <c r="A88" s="83"/>
      <c r="B88" s="24" t="s">
        <v>52</v>
      </c>
      <c r="C88" s="54">
        <v>83.28125</v>
      </c>
    </row>
    <row r="89" spans="1:3" ht="25.5" x14ac:dyDescent="0.25">
      <c r="A89" s="83"/>
      <c r="B89" s="24" t="s">
        <v>53</v>
      </c>
      <c r="C89" s="53">
        <v>98.8125</v>
      </c>
    </row>
    <row r="90" spans="1:3" x14ac:dyDescent="0.25">
      <c r="A90" s="83"/>
      <c r="B90" s="24" t="s">
        <v>54</v>
      </c>
      <c r="C90" s="53">
        <v>27.09375</v>
      </c>
    </row>
    <row r="91" spans="1:3" ht="15.75" thickBot="1" x14ac:dyDescent="0.3">
      <c r="A91" s="84"/>
      <c r="B91" s="55" t="s">
        <v>55</v>
      </c>
      <c r="C91" s="56">
        <v>32.390625</v>
      </c>
    </row>
    <row r="92" spans="1:3" x14ac:dyDescent="0.25">
      <c r="A92" s="62"/>
      <c r="B92" s="63"/>
      <c r="C92" s="64"/>
    </row>
    <row r="93" spans="1:3" ht="15.75" thickBot="1" x14ac:dyDescent="0.3">
      <c r="A93" s="65"/>
      <c r="B93" s="63"/>
      <c r="C93" s="64"/>
    </row>
    <row r="94" spans="1:3" x14ac:dyDescent="0.25">
      <c r="A94" s="82" t="s">
        <v>71</v>
      </c>
      <c r="B94" s="51" t="s">
        <v>50</v>
      </c>
      <c r="C94" s="52"/>
    </row>
    <row r="95" spans="1:3" x14ac:dyDescent="0.25">
      <c r="A95" s="83"/>
      <c r="B95" s="24" t="s">
        <v>51</v>
      </c>
      <c r="C95" s="53">
        <v>18.149999999999999</v>
      </c>
    </row>
    <row r="96" spans="1:3" ht="38.25" x14ac:dyDescent="0.25">
      <c r="A96" s="83"/>
      <c r="B96" s="24" t="s">
        <v>52</v>
      </c>
      <c r="C96" s="54">
        <v>74.8</v>
      </c>
    </row>
    <row r="97" spans="1:3" ht="25.5" x14ac:dyDescent="0.25">
      <c r="A97" s="83"/>
      <c r="B97" s="24" t="s">
        <v>53</v>
      </c>
      <c r="C97" s="53">
        <v>51.31666666666667</v>
      </c>
    </row>
    <row r="98" spans="1:3" x14ac:dyDescent="0.25">
      <c r="A98" s="83"/>
      <c r="B98" s="24" t="s">
        <v>54</v>
      </c>
      <c r="C98" s="53">
        <v>19.600000000000001</v>
      </c>
    </row>
    <row r="99" spans="1:3" ht="15.75" thickBot="1" x14ac:dyDescent="0.3">
      <c r="A99" s="84"/>
      <c r="B99" s="55" t="s">
        <v>55</v>
      </c>
      <c r="C99" s="56">
        <v>26.85</v>
      </c>
    </row>
  </sheetData>
  <mergeCells count="10">
    <mergeCell ref="A62:A67"/>
    <mergeCell ref="A70:A75"/>
    <mergeCell ref="A78:A83"/>
    <mergeCell ref="A86:A91"/>
    <mergeCell ref="A94:A99"/>
    <mergeCell ref="A54:A59"/>
    <mergeCell ref="D2:F2"/>
    <mergeCell ref="A30:A35"/>
    <mergeCell ref="A38:A43"/>
    <mergeCell ref="A46:A5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7"/>
  <sheetViews>
    <sheetView topLeftCell="BN1" zoomScale="71" zoomScaleNormal="71" workbookViewId="0">
      <selection activeCell="CO2" sqref="CO2:CW37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</cols>
  <sheetData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100" t="s">
        <v>73</v>
      </c>
      <c r="CP2" s="101"/>
      <c r="CQ2" s="101"/>
      <c r="CR2" s="101"/>
      <c r="CS2" s="101"/>
      <c r="CT2" s="101"/>
      <c r="CU2" s="101"/>
      <c r="CV2" s="101"/>
      <c r="CW2" s="102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5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59</v>
      </c>
      <c r="D5" s="28">
        <v>64</v>
      </c>
      <c r="E5" s="28">
        <v>64</v>
      </c>
      <c r="F5" s="28">
        <v>59</v>
      </c>
      <c r="G5" s="28">
        <v>59</v>
      </c>
      <c r="H5" s="28">
        <v>64</v>
      </c>
      <c r="I5" s="28">
        <v>64</v>
      </c>
      <c r="J5" s="28">
        <v>64</v>
      </c>
      <c r="K5" s="28">
        <v>64</v>
      </c>
      <c r="L5" s="28">
        <v>64</v>
      </c>
      <c r="M5" s="28">
        <v>64</v>
      </c>
      <c r="N5" s="28">
        <v>64</v>
      </c>
      <c r="O5" s="28">
        <v>64</v>
      </c>
      <c r="P5" s="28">
        <v>64</v>
      </c>
      <c r="Q5" s="28">
        <v>64</v>
      </c>
      <c r="R5" s="28">
        <v>64</v>
      </c>
      <c r="S5" s="28">
        <v>64</v>
      </c>
      <c r="T5" s="28">
        <v>64</v>
      </c>
      <c r="U5" s="28">
        <v>64</v>
      </c>
      <c r="V5" s="28">
        <v>64</v>
      </c>
      <c r="W5" s="28">
        <v>64</v>
      </c>
      <c r="X5" s="28">
        <v>64</v>
      </c>
      <c r="Y5" s="28">
        <v>64</v>
      </c>
      <c r="Z5" s="28">
        <v>64</v>
      </c>
      <c r="AA5" s="28">
        <v>64</v>
      </c>
      <c r="AB5" s="28">
        <v>64</v>
      </c>
      <c r="AC5" s="28">
        <v>64</v>
      </c>
      <c r="AD5" s="28">
        <v>64</v>
      </c>
      <c r="AE5" s="28">
        <v>64</v>
      </c>
      <c r="AF5" s="28">
        <v>64</v>
      </c>
      <c r="AG5" s="28">
        <v>64</v>
      </c>
      <c r="AH5" s="28">
        <v>64</v>
      </c>
      <c r="AI5" s="28">
        <v>64</v>
      </c>
      <c r="AJ5" s="28">
        <v>64</v>
      </c>
      <c r="AK5" s="28">
        <v>64</v>
      </c>
      <c r="AL5" s="28">
        <v>64</v>
      </c>
      <c r="AM5" s="28">
        <f t="shared" ref="AM5:BR5" si="1">L5</f>
        <v>64</v>
      </c>
      <c r="AN5" s="28">
        <f t="shared" si="1"/>
        <v>64</v>
      </c>
      <c r="AO5" s="28">
        <f t="shared" si="1"/>
        <v>64</v>
      </c>
      <c r="AP5" s="28">
        <f t="shared" si="1"/>
        <v>64</v>
      </c>
      <c r="AQ5" s="28">
        <f t="shared" si="1"/>
        <v>64</v>
      </c>
      <c r="AR5" s="28">
        <f t="shared" si="1"/>
        <v>64</v>
      </c>
      <c r="AS5" s="28">
        <f t="shared" si="1"/>
        <v>64</v>
      </c>
      <c r="AT5" s="28">
        <f t="shared" si="1"/>
        <v>64</v>
      </c>
      <c r="AU5" s="28">
        <f t="shared" si="1"/>
        <v>64</v>
      </c>
      <c r="AV5" s="28">
        <f t="shared" si="1"/>
        <v>64</v>
      </c>
      <c r="AW5" s="28">
        <f t="shared" si="1"/>
        <v>64</v>
      </c>
      <c r="AX5" s="28">
        <f t="shared" si="1"/>
        <v>64</v>
      </c>
      <c r="AY5" s="28">
        <f t="shared" si="1"/>
        <v>64</v>
      </c>
      <c r="AZ5" s="28">
        <f t="shared" si="1"/>
        <v>64</v>
      </c>
      <c r="BA5" s="28">
        <f t="shared" si="1"/>
        <v>64</v>
      </c>
      <c r="BB5" s="28">
        <f t="shared" si="1"/>
        <v>64</v>
      </c>
      <c r="BC5" s="28">
        <f t="shared" si="1"/>
        <v>64</v>
      </c>
      <c r="BD5" s="28">
        <f t="shared" si="1"/>
        <v>64</v>
      </c>
      <c r="BE5" s="28">
        <f t="shared" si="1"/>
        <v>64</v>
      </c>
      <c r="BF5" s="28">
        <f t="shared" si="1"/>
        <v>64</v>
      </c>
      <c r="BG5" s="28">
        <f t="shared" si="1"/>
        <v>64</v>
      </c>
      <c r="BH5" s="28">
        <f t="shared" si="1"/>
        <v>64</v>
      </c>
      <c r="BI5" s="28">
        <f t="shared" si="1"/>
        <v>64</v>
      </c>
      <c r="BJ5" s="28">
        <f t="shared" si="1"/>
        <v>64</v>
      </c>
      <c r="BK5" s="28">
        <f t="shared" si="1"/>
        <v>64</v>
      </c>
      <c r="BL5" s="28">
        <f t="shared" si="1"/>
        <v>64</v>
      </c>
      <c r="BM5" s="28">
        <f t="shared" si="1"/>
        <v>64</v>
      </c>
      <c r="BN5" s="28">
        <f t="shared" si="1"/>
        <v>64</v>
      </c>
      <c r="BO5" s="28">
        <f t="shared" si="1"/>
        <v>64</v>
      </c>
      <c r="BP5" s="28">
        <f t="shared" si="1"/>
        <v>64</v>
      </c>
      <c r="BQ5" s="28">
        <f t="shared" si="1"/>
        <v>64</v>
      </c>
      <c r="BR5" s="28">
        <f t="shared" si="1"/>
        <v>64</v>
      </c>
      <c r="BS5" s="28">
        <f t="shared" ref="BS5:CN5" si="2">AR5</f>
        <v>64</v>
      </c>
      <c r="BT5" s="28">
        <f t="shared" si="2"/>
        <v>64</v>
      </c>
      <c r="BU5" s="28">
        <f t="shared" si="2"/>
        <v>64</v>
      </c>
      <c r="BV5" s="28">
        <f t="shared" si="2"/>
        <v>64</v>
      </c>
      <c r="BW5" s="28">
        <f t="shared" si="2"/>
        <v>64</v>
      </c>
      <c r="BX5" s="28">
        <f t="shared" si="2"/>
        <v>64</v>
      </c>
      <c r="BY5" s="28">
        <f t="shared" si="2"/>
        <v>64</v>
      </c>
      <c r="BZ5" s="28">
        <f t="shared" si="2"/>
        <v>64</v>
      </c>
      <c r="CA5" s="28">
        <f t="shared" si="2"/>
        <v>64</v>
      </c>
      <c r="CB5" s="28">
        <f t="shared" si="2"/>
        <v>64</v>
      </c>
      <c r="CC5" s="28">
        <f t="shared" si="2"/>
        <v>64</v>
      </c>
      <c r="CD5" s="28">
        <f t="shared" si="2"/>
        <v>64</v>
      </c>
      <c r="CE5" s="28">
        <f t="shared" si="2"/>
        <v>64</v>
      </c>
      <c r="CF5" s="28">
        <f t="shared" si="2"/>
        <v>64</v>
      </c>
      <c r="CG5" s="28">
        <f t="shared" si="2"/>
        <v>64</v>
      </c>
      <c r="CH5" s="28">
        <f t="shared" si="2"/>
        <v>64</v>
      </c>
      <c r="CI5" s="28">
        <f t="shared" si="2"/>
        <v>64</v>
      </c>
      <c r="CJ5" s="28">
        <f t="shared" si="2"/>
        <v>64</v>
      </c>
      <c r="CK5" s="28">
        <f t="shared" si="2"/>
        <v>64</v>
      </c>
      <c r="CL5" s="28">
        <f t="shared" si="2"/>
        <v>64</v>
      </c>
      <c r="CM5" s="28">
        <f t="shared" si="2"/>
        <v>64</v>
      </c>
      <c r="CN5" s="28">
        <f t="shared" si="2"/>
        <v>64</v>
      </c>
      <c r="CO5" s="28">
        <f>C5</f>
        <v>59</v>
      </c>
      <c r="CP5" s="28">
        <f t="shared" si="0"/>
        <v>64</v>
      </c>
      <c r="CQ5" s="28">
        <f t="shared" si="0"/>
        <v>64</v>
      </c>
      <c r="CR5" s="28">
        <f t="shared" si="0"/>
        <v>59</v>
      </c>
      <c r="CS5" s="28">
        <f t="shared" si="0"/>
        <v>59</v>
      </c>
      <c r="CT5" s="28">
        <f t="shared" si="0"/>
        <v>64</v>
      </c>
      <c r="CU5" s="28">
        <f t="shared" si="0"/>
        <v>64</v>
      </c>
      <c r="CV5" s="28">
        <f t="shared" si="0"/>
        <v>64</v>
      </c>
      <c r="CW5" s="28">
        <f t="shared" si="0"/>
        <v>64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7.8786661309097668E-3</v>
      </c>
      <c r="F6" s="31">
        <v>2.7108433735273399E-2</v>
      </c>
      <c r="G6" s="31">
        <v>0.25845150312025511</v>
      </c>
      <c r="H6" s="31">
        <f>(C6*Cis_wt_leader+D6*First_line_wt_leader+E6*Sec_line_wt_leader+F6*Active_wt_leader)/SUM(Cis_wt_leader,First_line_wt_leader,Sec_line_wt_leader,Active_wt_leader)</f>
        <v>6.6227145002966592E-3</v>
      </c>
      <c r="I6" s="31">
        <f>(D6*First_line_wt_leader+E6*Sec_line_wt_leader)/SUM(First_line_wt_leader,Sec_line_wt_leader)</f>
        <v>4.2753290382592556E-3</v>
      </c>
      <c r="J6" s="31">
        <f>(F6*Active_wt_leader+G6*Nonactive_wt_leader)/SUM(Active_wt_leader,Nonactive_wt_leader)</f>
        <v>0.15308011296696952</v>
      </c>
      <c r="K6" s="31">
        <f>(C6*Cis_wt_leader+D6*First_line_wt_leader+E6*Sec_line_wt_leader+F6*Active_wt_leader+G6*Nonactive_wt_leader)/SUM(Cis_wt_leader,First_line_wt_leader,Sec_line_wt_leader,Active_wt_leader,Nonactive_wt_leader)</f>
        <v>3.789389449365798E-2</v>
      </c>
      <c r="L6" s="32"/>
      <c r="M6" s="32"/>
      <c r="N6" s="31">
        <v>5.46203294490793E-3</v>
      </c>
      <c r="O6" s="31">
        <v>4.2743732590730887E-2</v>
      </c>
      <c r="P6" s="31">
        <v>0.20302273987836547</v>
      </c>
      <c r="Q6" s="39">
        <f>(L6*Cis_wt_leader+M6*First_line_wt_leader+N6*Sec_line_wt_leader+O6*Active_wt_leader)/SUM(Cis_wt_leader,First_line_wt_leader,Sec_line_wt_leader,Active_wt_leader)</f>
        <v>7.4317439748255998E-3</v>
      </c>
      <c r="R6" s="39">
        <f>(M6*First_line_wt_leader+N6*Sec_line_wt_leader)/SUM(First_line_wt_leader,Sec_line_wt_leader)</f>
        <v>2.9639519773123177E-3</v>
      </c>
      <c r="S6" s="39">
        <f>(O6*Active_wt_leader+P6*Nonactive_wt_leader)/SUM(Active_wt_leader,Nonactive_wt_leader)</f>
        <v>0.13001937800897792</v>
      </c>
      <c r="T6" s="39">
        <f>(L6*Cis_wt_leader+M6*First_line_wt_leader+N6*Sec_line_wt_leader+O6*Active_wt_leader+P6*Nonactive_wt_leader)/SUM(Cis_wt_leader,First_line_wt_leader,Sec_line_wt_leader,Active_wt_leader,Nonactive_wt_leader)</f>
        <v>3.1719520092474945E-2</v>
      </c>
      <c r="U6" s="32"/>
      <c r="V6" s="32"/>
      <c r="W6" s="31">
        <v>5.07834471670442E-3</v>
      </c>
      <c r="X6" s="31">
        <v>4.3913649025192063E-2</v>
      </c>
      <c r="Y6" s="31">
        <v>0.18763172490291377</v>
      </c>
      <c r="Z6" s="39">
        <f>(U6*Cis_wt_leader+V6*First_line_wt_leader+W6*Sec_line_wt_leader+X6*Active_wt_leader)/SUM(Cis_wt_leader,First_line_wt_leader,Sec_line_wt_leader,Active_wt_leader)</f>
        <v>7.4045359002887483E-3</v>
      </c>
      <c r="AA6" s="39">
        <f>(V6*First_line_wt_leader+W6*Sec_line_wt_leader)/SUM(First_line_wt_leader,Sec_line_wt_leader)</f>
        <v>2.7557449792722454E-3</v>
      </c>
      <c r="AB6" s="39">
        <f>(X6*Active_wt_leader+Y6*Nonactive_wt_leader)/SUM(Active_wt_leader,Nonactive_wt_leader)</f>
        <v>0.12217148230455038</v>
      </c>
      <c r="AC6" s="39">
        <f>(U6*Cis_wt_leader+V6*First_line_wt_leader+W6*Sec_line_wt_leader+X6*Active_wt_leader+Y6*Nonactive_wt_leader)/SUM(Cis_wt_leader,First_line_wt_leader,Sec_line_wt_leader,Active_wt_leader,Nonactive_wt_leader)</f>
        <v>2.9784490542821496E-2</v>
      </c>
      <c r="AD6" s="32"/>
      <c r="AE6" s="32"/>
      <c r="AF6" s="31">
        <v>5.3274407391767529E-3</v>
      </c>
      <c r="AG6" s="31">
        <v>4.7618384401174253E-2</v>
      </c>
      <c r="AH6" s="31">
        <v>0.1847642817525518</v>
      </c>
      <c r="AI6" s="39">
        <f t="shared" ref="AI6:AI37" si="3">(AD6*Cis_wt_leader+AE6*First_line_wt_leader+AF6*Sec_line_wt_leader+AG6*Active_wt_leader)/SUM(Cis_wt_leader,First_line_wt_leader,Sec_line_wt_leader,Active_wt_leader)</f>
        <v>7.9516458372334269E-3</v>
      </c>
      <c r="AJ6" s="39">
        <f t="shared" ref="AJ6:AJ37" si="4">(AE6*First_line_wt_leader+AF6*Sec_line_wt_leader)/SUM(First_line_wt_leader,Sec_line_wt_leader)</f>
        <v>2.890916014634785E-3</v>
      </c>
      <c r="AK6" s="39">
        <f>(AG6*Active_wt_leader+AH6*Nonactive_wt_leader)/SUM(Active_wt_leader,Nonactive_wt_leader)</f>
        <v>0.12229751369179828</v>
      </c>
      <c r="AL6" s="39">
        <f t="shared" ref="AL6:AL37" si="5">(AD6*Cis_wt_leader+AE6*First_line_wt_leader+AF6*Sec_line_wt_leader+AG6*Active_wt_leader+AH6*Nonactive_wt_leader)/SUM(Cis_wt_leader,First_line_wt_leader,Sec_line_wt_leader,Active_wt_leader,Nonactive_wt_leader)</f>
        <v>2.990759373782376E-2</v>
      </c>
      <c r="AM6" s="32"/>
      <c r="AN6" s="32"/>
      <c r="AO6" s="31">
        <f>$E6+(N6-$E6)*Other_Factor</f>
        <v>6.3630415238415672E-3</v>
      </c>
      <c r="AP6" s="31">
        <f>$F6+(O6-$F6)*Other_Factor</f>
        <v>3.6914325594021802E-2</v>
      </c>
      <c r="AQ6" s="31">
        <f>$G6+(P6-$G6)*Other_Factor</f>
        <v>0.22368859495720325</v>
      </c>
      <c r="AR6" s="39">
        <f>$H6+(Q6-$H6)*Other_Factor</f>
        <v>7.1301084178105375E-3</v>
      </c>
      <c r="AS6" s="39">
        <f>$I6+(R6-$I6)*Other_Factor</f>
        <v>3.4528809504697161E-3</v>
      </c>
      <c r="AT6" s="39">
        <f>$J6+(S6-$J6)*Other_Factor</f>
        <v>0.13861725713851225</v>
      </c>
      <c r="AU6" s="39">
        <f>$K6+(T6-$K6)*Other_Factor</f>
        <v>3.4021551007732735E-2</v>
      </c>
      <c r="AV6" s="32"/>
      <c r="AW6" s="32"/>
      <c r="AX6" s="31">
        <f>$E6+(W6-$E6)*Other_Factor</f>
        <v>6.1224061955360174E-3</v>
      </c>
      <c r="AY6" s="31">
        <f>$F6+(X6-$F6)*Other_Factor</f>
        <v>3.7648054712099678E-2</v>
      </c>
      <c r="AZ6" s="31">
        <f>$G6+(Y6-$G6)*Other_Factor</f>
        <v>0.21403590908014519</v>
      </c>
      <c r="BA6" s="39">
        <f>$H6+(Z6-$H6)*Other_Factor</f>
        <v>7.1130445011524943E-3</v>
      </c>
      <c r="BB6" s="39">
        <f>$I6+(AA6-$I6)*Other_Factor</f>
        <v>3.3223010795065877E-3</v>
      </c>
      <c r="BC6" s="39">
        <f>$J6+(AB6-$J6)*Other_Factor</f>
        <v>0.13369534184237505</v>
      </c>
      <c r="BD6" s="39">
        <f>$K6+(AC6-$K6)*Other_Factor</f>
        <v>3.2807970718491175E-2</v>
      </c>
      <c r="BE6" s="32"/>
      <c r="BF6" s="32"/>
      <c r="BG6" s="31">
        <f>$E6+(AF6-$E6)*Other_Factor</f>
        <v>6.2786301782938184E-3</v>
      </c>
      <c r="BH6" s="31">
        <f>$F6+(AG6-$F6)*Other_Factor</f>
        <v>3.9971530252797809E-2</v>
      </c>
      <c r="BI6" s="31">
        <f>$G6+(AH6-$G6)*Other_Factor</f>
        <v>0.21223755282846768</v>
      </c>
      <c r="BJ6" s="39">
        <f>$H6+(AI6-$H6)*Other_Factor</f>
        <v>7.4561719927420493E-3</v>
      </c>
      <c r="BK6" s="39">
        <f>$I6+(AJ6-$I6)*Other_Factor</f>
        <v>3.4070754459867947E-3</v>
      </c>
      <c r="BL6" s="39">
        <f>$J6+(AK6-$J6)*Other_Factor</f>
        <v>0.13377438415333986</v>
      </c>
      <c r="BM6" s="39">
        <f>$K6+(AL6-$K6)*Other_Factor</f>
        <v>3.2885176573577035E-2</v>
      </c>
      <c r="BN6" s="47"/>
      <c r="BO6" s="47"/>
      <c r="BP6" s="39">
        <f t="shared" ref="BP6:BV7" si="6">AO6*(1-SUM(BP$11:BP$13))/(SUM(AO$6:AO$21)-SUM(AO$11:AO$13))</f>
        <v>6.3809103668301479E-3</v>
      </c>
      <c r="BQ6" s="39">
        <f t="shared" si="6"/>
        <v>3.7083543394299208E-2</v>
      </c>
      <c r="BR6" s="39">
        <f t="shared" si="6"/>
        <v>0.22448092029912678</v>
      </c>
      <c r="BS6" s="39">
        <f t="shared" si="6"/>
        <v>7.1484636568973289E-3</v>
      </c>
      <c r="BT6" s="39">
        <f t="shared" si="6"/>
        <v>3.4611566566072854E-3</v>
      </c>
      <c r="BU6" s="39">
        <f t="shared" si="6"/>
        <v>0.13917239339855736</v>
      </c>
      <c r="BV6" s="39">
        <f t="shared" si="6"/>
        <v>3.4113146038196623E-2</v>
      </c>
      <c r="BW6" s="47"/>
      <c r="BX6" s="47"/>
      <c r="BY6" s="39">
        <f t="shared" ref="BY6:CE7" si="7">AX6*(1-SUM(BY$11:BY$13))/(SUM(AX$6:AX$21)-SUM(AX$11:AX$13))</f>
        <v>6.137990577807023E-3</v>
      </c>
      <c r="BZ6" s="39">
        <f t="shared" si="7"/>
        <v>3.7809177439206365E-2</v>
      </c>
      <c r="CA6" s="39">
        <f t="shared" si="7"/>
        <v>0.21476746393783139</v>
      </c>
      <c r="CB6" s="39">
        <f t="shared" si="7"/>
        <v>7.1303830400420301E-3</v>
      </c>
      <c r="CC6" s="39">
        <f t="shared" si="7"/>
        <v>3.3298648127224818E-3</v>
      </c>
      <c r="CD6" s="39">
        <f t="shared" si="7"/>
        <v>0.1342031747893562</v>
      </c>
      <c r="CE6" s="39">
        <f t="shared" si="7"/>
        <v>3.2891932511652448E-2</v>
      </c>
      <c r="CF6" s="47"/>
      <c r="CG6" s="47"/>
      <c r="CH6" s="39">
        <f t="shared" ref="CH6:CN7" si="8">BG6*(1-SUM(CH$11:CH$13))/(SUM(BG$6:BG$21)-SUM(BG$11:BG$13))</f>
        <v>6.2765420897248399E-3</v>
      </c>
      <c r="CI6" s="39">
        <f t="shared" si="8"/>
        <v>4.0009643180654093E-2</v>
      </c>
      <c r="CJ6" s="39">
        <f t="shared" si="8"/>
        <v>0.21265309145799816</v>
      </c>
      <c r="CK6" s="39">
        <f t="shared" si="8"/>
        <v>7.4550172344482798E-3</v>
      </c>
      <c r="CL6" s="39">
        <f t="shared" si="8"/>
        <v>3.4058335142183502E-3</v>
      </c>
      <c r="CM6" s="39">
        <f t="shared" si="8"/>
        <v>0.1339769420304433</v>
      </c>
      <c r="CN6" s="39">
        <f t="shared" si="8"/>
        <v>3.2888837785022544E-2</v>
      </c>
      <c r="CO6" s="103"/>
      <c r="CP6" s="104"/>
      <c r="CQ6" s="104"/>
      <c r="CR6" s="104"/>
      <c r="CS6" s="104"/>
      <c r="CT6" s="104"/>
      <c r="CU6" s="104"/>
      <c r="CV6" s="104"/>
      <c r="CW6" s="105"/>
    </row>
    <row r="7" spans="1:101" x14ac:dyDescent="0.25">
      <c r="A7" s="89"/>
      <c r="B7" s="2" t="s">
        <v>15</v>
      </c>
      <c r="C7" s="7">
        <v>0.17232965009165813</v>
      </c>
      <c r="D7" s="7">
        <v>2.2206084396351584E-2</v>
      </c>
      <c r="E7" s="7">
        <v>6.1470470067068426E-3</v>
      </c>
      <c r="F7" s="7">
        <v>2.3019135365524655E-2</v>
      </c>
      <c r="G7" s="7">
        <v>3.0085082246524401E-2</v>
      </c>
      <c r="H7" s="7">
        <f>(C7*Cis_wt_leader+D7*First_line_wt_leader+E7*Sec_line_wt_leader+F7*Active_wt_leader)/SUM(Cis_wt_leader,First_line_wt_leader,Sec_line_wt_leader,Active_wt_leader)</f>
        <v>2.8016551151754478E-2</v>
      </c>
      <c r="I7" s="7">
        <f>(D7*First_line_wt_leader+E7*Sec_line_wt_leader)/SUM(First_line_wt_leader,Sec_line_wt_leader)</f>
        <v>1.3491707148015104E-2</v>
      </c>
      <c r="J7" s="7">
        <f>(F7*Active_wt_leader+G7*Nonactive_wt_leader)/SUM(Active_wt_leader,Nonactive_wt_leader)</f>
        <v>2.6866707701829484E-2</v>
      </c>
      <c r="K7" s="7">
        <f>(C7*Cis_wt_leader+D7*First_line_wt_leader+E7*Sec_line_wt_leader+F7*Active_wt_leader+G7*Nonactive_wt_leader)/SUM(Cis_wt_leader,First_line_wt_leader,Sec_line_wt_leader,Active_wt_leader,Nonactive_wt_leader)</f>
        <v>2.8273413794587716E-2</v>
      </c>
      <c r="L7" s="7">
        <v>0.16472547254720055</v>
      </c>
      <c r="M7" s="7">
        <v>1.7275760549446129E-2</v>
      </c>
      <c r="N7" s="7">
        <v>9.0196866209856525E-3</v>
      </c>
      <c r="O7" s="7">
        <v>1.8112813370753152E-2</v>
      </c>
      <c r="P7" s="7">
        <v>3.0371602884442205E-2</v>
      </c>
      <c r="Q7" s="40">
        <f>(L7*Cis_wt_leader+M7*First_line_wt_leader+N7*Sec_line_wt_leader+O7*Active_wt_leader)/SUM(Cis_wt_leader,First_line_wt_leader,Sec_line_wt_leader,Active_wt_leader)</f>
        <v>2.6238590243844152E-2</v>
      </c>
      <c r="R7" s="40">
        <f>(M7*First_line_wt_leader+N7*Sec_line_wt_leader)/SUM(First_line_wt_leader,Sec_line_wt_leader)</f>
        <v>1.279563256561362E-2</v>
      </c>
      <c r="S7" s="40">
        <f>(O7*Active_wt_leader+P7*Nonactive_wt_leader)/SUM(Active_wt_leader,Nonactive_wt_leader)</f>
        <v>2.47880092367572E-2</v>
      </c>
      <c r="T7" s="40">
        <f>(L7*Cis_wt_leader+M7*First_line_wt_leader+N7*Sec_line_wt_leader+O7*Active_wt_leader+P7*Nonactive_wt_leader)/SUM(Cis_wt_leader,First_line_wt_leader,Sec_line_wt_leader,Active_wt_leader,Nonactive_wt_leader)</f>
        <v>2.6751812671300713E-2</v>
      </c>
      <c r="U7" s="7">
        <v>0.15000900090044966</v>
      </c>
      <c r="V7" s="7">
        <v>1.4455348380763827E-2</v>
      </c>
      <c r="W7" s="7">
        <v>6.9465648854450564E-3</v>
      </c>
      <c r="X7" s="7">
        <v>1.3516713091905519E-2</v>
      </c>
      <c r="Y7" s="7">
        <v>2.7509706045727379E-2</v>
      </c>
      <c r="Z7" s="40">
        <f>(U7*Cis_wt_leader+V7*First_line_wt_leader+W7*Sec_line_wt_leader+X7*Active_wt_leader)/SUM(Cis_wt_leader,First_line_wt_leader,Sec_line_wt_leader,Active_wt_leader)</f>
        <v>2.2527608358979843E-2</v>
      </c>
      <c r="AA7" s="40">
        <f>(V7*First_line_wt_leader+W7*Sec_line_wt_leader)/SUM(First_line_wt_leader,Sec_line_wt_leader)</f>
        <v>1.03807347867707E-2</v>
      </c>
      <c r="AB7" s="40">
        <f>(X7*Active_wt_leader+Y7*Nonactive_wt_leader)/SUM(Active_wt_leader,Nonactive_wt_leader)</f>
        <v>2.1136223045483852E-2</v>
      </c>
      <c r="AC7" s="40">
        <f>(U7*Cis_wt_leader+V7*First_line_wt_leader+W7*Sec_line_wt_leader+X7*Active_wt_leader+Y7*Nonactive_wt_leader)/SUM(Cis_wt_leader,First_line_wt_leader,Sec_line_wt_leader,Active_wt_leader,Nonactive_wt_leader)</f>
        <v>2.3146267068973114E-2</v>
      </c>
      <c r="AD7" s="7">
        <v>0.1432583258322821</v>
      </c>
      <c r="AE7" s="7">
        <v>1.3450441609433244E-2</v>
      </c>
      <c r="AF7" s="7">
        <v>9.6143029327918073E-3</v>
      </c>
      <c r="AG7" s="7">
        <v>1.7520891364798133E-2</v>
      </c>
      <c r="AH7" s="7">
        <v>2.749861342228932E-2</v>
      </c>
      <c r="AI7" s="7">
        <f t="shared" si="3"/>
        <v>2.3220740503591984E-2</v>
      </c>
      <c r="AJ7" s="7">
        <f t="shared" si="4"/>
        <v>1.1368775143749321E-2</v>
      </c>
      <c r="AK7" s="7">
        <f>(AG7*Active_wt_leader+AH7*Nonactive_wt_leader)/SUM(Active_wt_leader,Nonactive_wt_leader)</f>
        <v>2.2953992973723594E-2</v>
      </c>
      <c r="AL7" s="33">
        <f t="shared" si="5"/>
        <v>2.3751951151756569E-2</v>
      </c>
      <c r="AM7" s="7">
        <f>$C7+(L7-$C7)*Other_Factor</f>
        <v>0.16756058597814125</v>
      </c>
      <c r="AN7" s="7">
        <f>$D7+(M7-$D7)*Other_Factor</f>
        <v>1.9113964257279979E-2</v>
      </c>
      <c r="AO7" s="7">
        <f>$E7+(N7-$E7)*Other_Factor</f>
        <v>7.948662291914035E-3</v>
      </c>
      <c r="AP7" s="7">
        <f>$F7+(O7-$F7)*Other_Factor</f>
        <v>1.9942068316810391E-2</v>
      </c>
      <c r="AQ7" s="7">
        <f>$G7+(P7-$G7)*Other_Factor</f>
        <v>3.0264777589523291E-2</v>
      </c>
      <c r="AR7" s="40">
        <f>$H7+(Q7-$H7)*Other_Factor</f>
        <v>2.6901478612801039E-2</v>
      </c>
      <c r="AS7" s="40">
        <f>$I7+(R7-$I7)*Other_Factor</f>
        <v>1.3055154438421713E-2</v>
      </c>
      <c r="AT7" s="40">
        <f>$J7+(S7-$J7)*Other_Factor</f>
        <v>2.5563023484221434E-2</v>
      </c>
      <c r="AU7" s="40">
        <f>$K7+(T7-$K7)*Other_Factor</f>
        <v>2.7319120806328371E-2</v>
      </c>
      <c r="AV7" s="7">
        <f>$C7+(U7-$C7)*Other_Factor</f>
        <v>0.15833094918997037</v>
      </c>
      <c r="AW7" s="7">
        <f>$D7+(V7-$D7)*Other_Factor</f>
        <v>1.7345104130020998E-2</v>
      </c>
      <c r="AX7" s="7">
        <f>$E7+(W7-$E7)*Other_Factor</f>
        <v>6.6484755966251165E-3</v>
      </c>
      <c r="AY7" s="7">
        <f>$F7+(X7-$F7)*Other_Factor</f>
        <v>1.7059561066837869E-2</v>
      </c>
      <c r="AZ7" s="7">
        <f>$G7+(Y7-$G7)*Other_Factor</f>
        <v>2.846989978317193E-2</v>
      </c>
      <c r="BA7" s="40">
        <f>$H7+(Z7-$H7)*Other_Factor</f>
        <v>2.4574085488489123E-2</v>
      </c>
      <c r="BB7" s="40">
        <f>$I7+(AA7-$I7)*Other_Factor</f>
        <v>1.154061821572586E-2</v>
      </c>
      <c r="BC7" s="40">
        <f>$J7+(AB7-$J7)*Other_Factor</f>
        <v>2.3272755750042624E-2</v>
      </c>
      <c r="BD7" s="40">
        <f>$K7+(AC7-$K7)*Other_Factor</f>
        <v>2.5057853490937754E-2</v>
      </c>
      <c r="BE7" s="7">
        <f>$C7+(AD7-$C7)*Other_Factor</f>
        <v>0.15409717084623922</v>
      </c>
      <c r="BF7" s="7">
        <f>$D7+(AE7-$D7)*Other_Factor</f>
        <v>1.6714863082575193E-2</v>
      </c>
      <c r="BG7" s="7">
        <f>$E7+(AF7-$E7)*Other_Factor</f>
        <v>8.3215840572683168E-3</v>
      </c>
      <c r="BH7" s="7">
        <f>$F7+(AG7-$F7)*Other_Factor</f>
        <v>1.957083632227884E-2</v>
      </c>
      <c r="BI7" s="7">
        <f>$G7+(AH7-$G7)*Other_Factor</f>
        <v>2.8462942892429448E-2</v>
      </c>
      <c r="BJ7" s="7">
        <f>$H7+(AI7-$H7)*Other_Factor</f>
        <v>2.5008792807915677E-2</v>
      </c>
      <c r="BK7" s="7">
        <f>$I7+(AJ7-$I7)*Other_Factor</f>
        <v>1.2160281260364735E-2</v>
      </c>
      <c r="BL7" s="7">
        <f>$J7+(AK7-$J7)*Other_Factor</f>
        <v>2.4412795061423104E-2</v>
      </c>
      <c r="BM7" s="33">
        <f>$K7+(AL7-$K7)*Other_Factor</f>
        <v>2.5437716560473306E-2</v>
      </c>
      <c r="BN7" s="40">
        <f t="shared" ref="BN7:BO10" si="9">AM7*(1-SUM(BN$11:BN$13))/(SUM(AM$6:AM$21)-SUM(AM$11:AM$13))</f>
        <v>0.16783641978470648</v>
      </c>
      <c r="BO7" s="40">
        <f t="shared" si="9"/>
        <v>1.9150641564936895E-2</v>
      </c>
      <c r="BP7" s="40">
        <f t="shared" si="6"/>
        <v>7.9709839124678661E-3</v>
      </c>
      <c r="BQ7" s="40">
        <f t="shared" si="6"/>
        <v>2.0033484125693512E-2</v>
      </c>
      <c r="BR7" s="40">
        <f t="shared" si="6"/>
        <v>3.0371978183529647E-2</v>
      </c>
      <c r="BS7" s="40">
        <f t="shared" si="6"/>
        <v>2.6970731847505397E-2</v>
      </c>
      <c r="BT7" s="40">
        <f t="shared" si="6"/>
        <v>1.3086444431694801E-2</v>
      </c>
      <c r="BU7" s="40">
        <f t="shared" si="6"/>
        <v>2.5665398625278339E-2</v>
      </c>
      <c r="BV7" s="40">
        <f t="shared" si="6"/>
        <v>2.7392671118656384E-2</v>
      </c>
      <c r="BW7" s="40">
        <f t="shared" ref="BW7:BX10" si="10">AV7*(1-SUM(BW$11:BW$13))/(SUM(AV$6:AV$21)-SUM(AV$11:AV$13))</f>
        <v>0.15857617695388282</v>
      </c>
      <c r="BX7" s="40">
        <f t="shared" si="10"/>
        <v>1.7379106032321512E-2</v>
      </c>
      <c r="BY7" s="40">
        <f t="shared" si="7"/>
        <v>6.6653990711395663E-3</v>
      </c>
      <c r="BZ7" s="40">
        <f t="shared" si="7"/>
        <v>1.7132571027733634E-2</v>
      </c>
      <c r="CA7" s="40">
        <f t="shared" si="7"/>
        <v>2.8567207256360555E-2</v>
      </c>
      <c r="CB7" s="40">
        <f t="shared" si="7"/>
        <v>2.4633986524796137E-2</v>
      </c>
      <c r="CC7" s="40">
        <f t="shared" si="7"/>
        <v>1.156689222137474E-2</v>
      </c>
      <c r="CD7" s="40">
        <f t="shared" si="7"/>
        <v>2.3361155779348438E-2</v>
      </c>
      <c r="CE7" s="40">
        <f t="shared" si="7"/>
        <v>2.5121981270431467E-2</v>
      </c>
      <c r="CF7" s="40">
        <f t="shared" ref="CF7:CG10" si="11">BE7*(1-SUM(CF$11:CF$13))/(SUM(BE$6:BE$21)-SUM(BE$11:BE$13))</f>
        <v>0.15414436506522008</v>
      </c>
      <c r="CG7" s="40">
        <f t="shared" si="11"/>
        <v>1.6708154013626464E-2</v>
      </c>
      <c r="CH7" s="40">
        <f t="shared" si="8"/>
        <v>8.3188165420536361E-3</v>
      </c>
      <c r="CI7" s="40">
        <f t="shared" si="8"/>
        <v>1.9589497150826578E-2</v>
      </c>
      <c r="CJ7" s="40">
        <f t="shared" si="8"/>
        <v>2.8518670317309262E-2</v>
      </c>
      <c r="CK7" s="40">
        <f t="shared" si="8"/>
        <v>2.5004919625947745E-2</v>
      </c>
      <c r="CL7" s="40">
        <f t="shared" si="8"/>
        <v>1.2155848649508333E-2</v>
      </c>
      <c r="CM7" s="40">
        <f t="shared" si="8"/>
        <v>2.4449760314323353E-2</v>
      </c>
      <c r="CN7" s="48">
        <f t="shared" si="8"/>
        <v>2.5440548622475787E-2</v>
      </c>
      <c r="CO7" s="106"/>
      <c r="CP7" s="72"/>
      <c r="CQ7" s="72"/>
      <c r="CR7" s="72"/>
      <c r="CS7" s="72"/>
      <c r="CT7" s="72"/>
      <c r="CU7" s="72"/>
      <c r="CV7" s="72"/>
      <c r="CW7" s="107"/>
    </row>
    <row r="8" spans="1:101" x14ac:dyDescent="0.25">
      <c r="A8" s="89"/>
      <c r="B8" s="2" t="s">
        <v>14</v>
      </c>
      <c r="C8" s="7">
        <v>0.1160220994486518</v>
      </c>
      <c r="D8" s="7">
        <v>1.2245338567168498E-2</v>
      </c>
      <c r="E8" s="8"/>
      <c r="F8" s="8"/>
      <c r="G8" s="8"/>
      <c r="H8" s="7">
        <f>(C8*Cis_wt_leader+D8*First_line_wt_leader+E8*Sec_line_wt_leader+F8*Active_wt_leader)/SUM(Cis_wt_leader,First_line_wt_leader,Sec_line_wt_leader,Active_wt_leader)</f>
        <v>1.4248198015402213E-2</v>
      </c>
      <c r="I8" s="7">
        <f>(D8*First_line_wt_leader+E8*Sec_line_wt_leader)/SUM(First_line_wt_leader,Sec_line_wt_leader)</f>
        <v>5.6004508806425345E-3</v>
      </c>
      <c r="J8" s="67"/>
      <c r="K8" s="7">
        <f>(C8*Cis_wt_leader+D8*First_line_wt_leader+E8*Sec_line_wt_leader+F8*Active_wt_leader+G8*Nonactive_wt_leader)/SUM(Cis_wt_leader,First_line_wt_leader,Sec_line_wt_leader,Active_wt_leader,Nonactive_wt_leader)</f>
        <v>1.2478908780591576E-2</v>
      </c>
      <c r="L8" s="7">
        <v>9.189018901998372E-2</v>
      </c>
      <c r="M8" s="7">
        <v>1.322276741904841E-2</v>
      </c>
      <c r="N8" s="8"/>
      <c r="O8" s="8"/>
      <c r="P8" s="8"/>
      <c r="Q8" s="40">
        <f>(L8*Cis_wt_leader+M8*First_line_wt_leader+N8*Sec_line_wt_leader+O8*Active_wt_leader)/SUM(Cis_wt_leader,First_line_wt_leader,Sec_line_wt_leader,Active_wt_leader)</f>
        <v>1.2569451706803091E-2</v>
      </c>
      <c r="R8" s="40">
        <f>(M8*First_line_wt_leader+N8*Sec_line_wt_leader)/SUM(First_line_wt_leader,Sec_line_wt_leader)</f>
        <v>6.047481580875925E-3</v>
      </c>
      <c r="S8" s="41"/>
      <c r="T8" s="46">
        <f>(L8*Cis_wt_leader+M8*First_line_wt_leader+N8*Sec_line_wt_leader+O8*Active_wt_leader+P8*Nonactive_wt_leader)/SUM(Cis_wt_leader,First_line_wt_leader,Sec_line_wt_leader,Active_wt_leader,Nonactive_wt_leader)</f>
        <v>1.1008623062487599E-2</v>
      </c>
      <c r="U8" s="7">
        <v>8.2025202520921478E-2</v>
      </c>
      <c r="V8" s="7">
        <v>1.0192345436680263E-2</v>
      </c>
      <c r="W8" s="8"/>
      <c r="X8" s="8"/>
      <c r="Y8" s="8"/>
      <c r="Z8" s="40">
        <f>(U8*Cis_wt_leader+V8*First_line_wt_leader+W8*Sec_line_wt_leader+X8*Active_wt_leader)/SUM(Cis_wt_leader,First_line_wt_leader,Sec_line_wt_leader,Active_wt_leader)</f>
        <v>1.0632807324109294E-2</v>
      </c>
      <c r="AA8" s="40">
        <f>(V8*First_line_wt_leader+W8*Sec_line_wt_leader)/SUM(First_line_wt_leader,Sec_line_wt_leader)</f>
        <v>4.661506879827167E-3</v>
      </c>
      <c r="AB8" s="8"/>
      <c r="AC8" s="40">
        <f>(U8*Cis_wt_leader+V8*First_line_wt_leader+W8*Sec_line_wt_leader+X8*Active_wt_leader+Y8*Nonactive_wt_leader)/SUM(Cis_wt_leader,First_line_wt_leader,Sec_line_wt_leader,Active_wt_leader,Nonactive_wt_leader)</f>
        <v>9.312464112004433E-3</v>
      </c>
      <c r="AD8" s="7">
        <v>7.2574257426246888E-2</v>
      </c>
      <c r="AE8" s="7">
        <v>8.6869479881821685E-3</v>
      </c>
      <c r="AF8" s="8"/>
      <c r="AG8" s="8"/>
      <c r="AH8" s="8"/>
      <c r="AI8" s="7">
        <f t="shared" si="3"/>
        <v>9.2870181371707376E-3</v>
      </c>
      <c r="AJ8" s="7">
        <f t="shared" si="4"/>
        <v>3.9730077893436553E-3</v>
      </c>
      <c r="AK8" s="8"/>
      <c r="AL8" s="33">
        <f t="shared" si="5"/>
        <v>8.1337901152254317E-3</v>
      </c>
      <c r="AM8" s="7">
        <f>$C8+(L8-$C8)*Other_Factor</f>
        <v>0.10088744125016622</v>
      </c>
      <c r="AN8" s="7">
        <f>$D8+(M8-$D8)*Other_Factor</f>
        <v>1.2858346461022062E-2</v>
      </c>
      <c r="AO8" s="8"/>
      <c r="AP8" s="8"/>
      <c r="AQ8" s="8"/>
      <c r="AR8" s="40">
        <f>$H8+(Q8-$H8)*Other_Factor</f>
        <v>1.3195349271506911E-2</v>
      </c>
      <c r="AS8" s="40">
        <f>$I8+(R8-$I8)*Other_Factor</f>
        <v>5.8808123079841764E-3</v>
      </c>
      <c r="AT8" s="41"/>
      <c r="AU8" s="46">
        <f>$K8+(T8-$K8)*Other_Factor</f>
        <v>1.155679895164146E-2</v>
      </c>
      <c r="AV8" s="7">
        <f>$C8+(U8-$C8)*Other_Factor</f>
        <v>9.470047983087411E-2</v>
      </c>
      <c r="AW8" s="7">
        <f>$D8+(V8-$D8)*Other_Factor</f>
        <v>1.0957775802271674E-2</v>
      </c>
      <c r="AX8" s="8"/>
      <c r="AY8" s="8"/>
      <c r="AZ8" s="8"/>
      <c r="BA8" s="40">
        <f>$H8+(Z8-$H8)*Other_Factor</f>
        <v>1.198075621760316E-2</v>
      </c>
      <c r="BB8" s="40">
        <f>$I8+(AA8-$I8)*Other_Factor</f>
        <v>5.0115792883222952E-3</v>
      </c>
      <c r="BC8" s="8"/>
      <c r="BD8" s="40">
        <f>$K8+(AC8-$K8)*Other_Factor</f>
        <v>1.0493029630859938E-2</v>
      </c>
      <c r="BE8" s="7">
        <f>$C8+(AD8-$C8)*Other_Factor</f>
        <v>8.8773190150127163E-2</v>
      </c>
      <c r="BF8" s="7">
        <f>$D8+(AE8-$D8)*Other_Factor</f>
        <v>1.001364517062369E-2</v>
      </c>
      <c r="BG8" s="8"/>
      <c r="BH8" s="8"/>
      <c r="BI8" s="8"/>
      <c r="BJ8" s="7">
        <f>$H8+(AI8-$H8)*Other_Factor</f>
        <v>1.1136726093600374E-2</v>
      </c>
      <c r="BK8" s="7">
        <f>$I8+(AJ8-$I8)*Other_Factor</f>
        <v>4.5797776522588183E-3</v>
      </c>
      <c r="BL8" s="8"/>
      <c r="BM8" s="33">
        <f>$K8+(AL8-$K8)*Other_Factor</f>
        <v>9.7538080876081856E-3</v>
      </c>
      <c r="BN8" s="40">
        <f t="shared" si="9"/>
        <v>0.10105351948862672</v>
      </c>
      <c r="BO8" s="40">
        <f t="shared" si="9"/>
        <v>1.2883020020246204E-2</v>
      </c>
      <c r="BP8" s="41"/>
      <c r="BQ8" s="41"/>
      <c r="BR8" s="41"/>
      <c r="BS8" s="40">
        <f t="shared" ref="BS8:BT10" si="12">AR8*(1-SUM(BS$11:BS$13))/(SUM(AR$6:AR$21)-SUM(AR$11:AR$13))</f>
        <v>1.322931843109321E-2</v>
      </c>
      <c r="BT8" s="40">
        <f t="shared" si="12"/>
        <v>5.8949071682499084E-3</v>
      </c>
      <c r="BU8" s="41"/>
      <c r="BV8" s="46">
        <f>AU8*(1-SUM(BV$11:BV$13))/(SUM(AU$6:AU$21)-SUM(AU$11:AU$13))</f>
        <v>1.1587912916780791E-2</v>
      </c>
      <c r="BW8" s="40">
        <f t="shared" si="10"/>
        <v>9.4847154798902614E-2</v>
      </c>
      <c r="BX8" s="40">
        <f t="shared" si="10"/>
        <v>1.0979256516337549E-2</v>
      </c>
      <c r="BY8" s="41"/>
      <c r="BZ8" s="41"/>
      <c r="CA8" s="41"/>
      <c r="CB8" s="40">
        <f t="shared" ref="CB8:CC10" si="13">BA8*(1-SUM(CB$11:CB$13))/(SUM(BA$6:BA$21)-SUM(BA$11:BA$13))</f>
        <v>1.2009960141123011E-2</v>
      </c>
      <c r="CC8" s="40">
        <f t="shared" si="13"/>
        <v>5.02298892514329E-3</v>
      </c>
      <c r="CD8" s="41"/>
      <c r="CE8" s="40">
        <f>BD8*(1-SUM(CE$11:CE$13))/(SUM(BD$6:BD$21)-SUM(BD$11:BD$13))</f>
        <v>1.0519883275392265E-2</v>
      </c>
      <c r="CF8" s="40">
        <f t="shared" si="11"/>
        <v>8.880037806897452E-2</v>
      </c>
      <c r="CG8" s="40">
        <f t="shared" si="11"/>
        <v>1.0009625859454587E-2</v>
      </c>
      <c r="CH8" s="41"/>
      <c r="CI8" s="41"/>
      <c r="CJ8" s="41"/>
      <c r="CK8" s="40">
        <f t="shared" ref="CK8:CL10" si="14">BJ8*(1-SUM(CK$11:CK$13))/(SUM(BJ$6:BJ$21)-SUM(BJ$11:BJ$13))</f>
        <v>1.113500131755785E-2</v>
      </c>
      <c r="CL8" s="40">
        <f t="shared" si="14"/>
        <v>4.5781082523735145E-3</v>
      </c>
      <c r="CM8" s="41"/>
      <c r="CN8" s="48">
        <f>BM8*(1-SUM(CN$11:CN$13))/(SUM(BM$6:BM$21)-SUM(BM$11:BM$13))</f>
        <v>9.7548940101279506E-3</v>
      </c>
      <c r="CO8" s="106"/>
      <c r="CP8" s="72"/>
      <c r="CQ8" s="72"/>
      <c r="CR8" s="72"/>
      <c r="CS8" s="72"/>
      <c r="CT8" s="72"/>
      <c r="CU8" s="72"/>
      <c r="CV8" s="72"/>
      <c r="CW8" s="107"/>
    </row>
    <row r="9" spans="1:101" x14ac:dyDescent="0.25">
      <c r="A9" s="89"/>
      <c r="B9" s="2" t="s">
        <v>13</v>
      </c>
      <c r="C9" s="7">
        <v>0.11446593001716847</v>
      </c>
      <c r="D9" s="7">
        <v>0.15585672227743441</v>
      </c>
      <c r="E9" s="7">
        <v>6.7051024507664744E-2</v>
      </c>
      <c r="F9" s="7">
        <v>5.5102763996912323E-2</v>
      </c>
      <c r="G9" s="7">
        <v>7.6505955757297975E-2</v>
      </c>
      <c r="H9" s="7">
        <f>(C9*Cis_wt_leader+D9*First_line_wt_leader+E9*Sec_line_wt_leader+F9*Active_wt_leader)/SUM(Cis_wt_leader,First_line_wt_leader,Sec_line_wt_leader,Active_wt_leader)</f>
        <v>0.10200613454668027</v>
      </c>
      <c r="I9" s="7">
        <f>(D9*First_line_wt_leader+E9*Sec_line_wt_leader)/SUM(First_line_wt_leader,Sec_line_wt_leader)</f>
        <v>0.10766663881287088</v>
      </c>
      <c r="J9" s="7">
        <f>(F9*Active_wt_leader+G9*Nonactive_wt_leader)/SUM(Active_wt_leader,Nonactive_wt_leader)</f>
        <v>6.6757299462969433E-2</v>
      </c>
      <c r="K9" s="7">
        <f>(C9*Cis_wt_leader+D9*First_line_wt_leader+E9*Sec_line_wt_leader+F9*Active_wt_leader+G9*Nonactive_wt_leader)/SUM(Cis_wt_leader,First_line_wt_leader,Sec_line_wt_leader,Active_wt_leader,Nonactive_wt_leader)</f>
        <v>9.8839615400257028E-2</v>
      </c>
      <c r="L9" s="7">
        <v>0.10921692169163354</v>
      </c>
      <c r="M9" s="7">
        <v>0.13724043179654455</v>
      </c>
      <c r="N9" s="7">
        <v>5.7414624347023546E-2</v>
      </c>
      <c r="O9" s="7">
        <v>4.5967966573675571E-2</v>
      </c>
      <c r="P9" s="7">
        <v>6.9462007764863262E-2</v>
      </c>
      <c r="Q9" s="40">
        <f>(L9*Cis_wt_leader+M9*First_line_wt_leader+N9*Sec_line_wt_leader+O9*Active_wt_leader)/SUM(Cis_wt_leader,First_line_wt_leader,Sec_line_wt_leader,Active_wt_leader)</f>
        <v>8.9525648336686747E-2</v>
      </c>
      <c r="R9" s="40">
        <f>(M9*First_line_wt_leader+N9*Sec_line_wt_leader)/SUM(First_line_wt_leader,Sec_line_wt_leader)</f>
        <v>9.3923252603926505E-2</v>
      </c>
      <c r="S9" s="40">
        <f>(O9*Active_wt_leader+P9*Nonactive_wt_leader)/SUM(Active_wt_leader,Nonactive_wt_leader)</f>
        <v>5.8761018160051214E-2</v>
      </c>
      <c r="T9" s="40">
        <f>(L9*Cis_wt_leader+M9*First_line_wt_leader+N9*Sec_line_wt_leader+O9*Active_wt_leader+P9*Nonactive_wt_leader)/SUM(Cis_wt_leader,First_line_wt_leader,Sec_line_wt_leader,Active_wt_leader,Nonactive_wt_leader)</f>
        <v>8.7034218667021587E-2</v>
      </c>
      <c r="U9" s="7">
        <v>0.11241224122350432</v>
      </c>
      <c r="V9" s="7">
        <v>0.13399803729216797</v>
      </c>
      <c r="W9" s="7">
        <v>5.5691040578469471E-2</v>
      </c>
      <c r="X9" s="7">
        <v>4.534818941495887E-2</v>
      </c>
      <c r="Y9" s="7">
        <v>6.8696616749993444E-2</v>
      </c>
      <c r="Z9" s="7">
        <f>(U9*Cis_wt_leader+V9*First_line_wt_leader+W9*Sec_line_wt_leader+X9*Active_wt_leader)/SUM(Cis_wt_leader,First_line_wt_leader,Sec_line_wt_leader,Active_wt_leader)</f>
        <v>8.7794113484687492E-2</v>
      </c>
      <c r="AA9" s="7">
        <f>(V9*First_line_wt_leader+W9*Sec_line_wt_leader)/SUM(First_line_wt_leader,Sec_line_wt_leader)</f>
        <v>9.150503512832471E-2</v>
      </c>
      <c r="AB9" s="7">
        <f>(X9*Active_wt_leader+Y9*Nonactive_wt_leader)/SUM(Active_wt_leader,Nonactive_wt_leader)</f>
        <v>5.8061950871624662E-2</v>
      </c>
      <c r="AC9" s="7">
        <f>(U9*Cis_wt_leader+V9*First_line_wt_leader+W9*Sec_line_wt_leader+X9*Active_wt_leader+Y9*Nonactive_wt_leader)/SUM(Cis_wt_leader,First_line_wt_leader,Sec_line_wt_leader,Active_wt_leader,Nonactive_wt_leader)</f>
        <v>8.5422656031050204E-2</v>
      </c>
      <c r="AD9" s="7">
        <v>0.10917191719116388</v>
      </c>
      <c r="AE9" s="7">
        <v>0.13037487733139724</v>
      </c>
      <c r="AF9" s="7">
        <v>5.2507030936087037E-2</v>
      </c>
      <c r="AG9" s="7">
        <v>5.1406685236530449E-2</v>
      </c>
      <c r="AH9" s="7">
        <v>6.5574043261274445E-2</v>
      </c>
      <c r="AI9" s="7">
        <f t="shared" si="3"/>
        <v>8.5541394289926173E-2</v>
      </c>
      <c r="AJ9" s="7">
        <f t="shared" si="4"/>
        <v>8.8120178463717322E-2</v>
      </c>
      <c r="AK9" s="7">
        <f t="shared" ref="AK9:AK23" si="15">(AG9*Active_wt_leader+AH9*Nonactive_wt_leader)/SUM(Active_wt_leader,Nonactive_wt_leader)</f>
        <v>5.9121141024629814E-2</v>
      </c>
      <c r="AL9" s="33">
        <f t="shared" si="5"/>
        <v>8.3061921504350808E-2</v>
      </c>
      <c r="AM9" s="7">
        <f>$C9+(L9-$C9)*Other_Factor</f>
        <v>0.11117394254179638</v>
      </c>
      <c r="AN9" s="7">
        <f>$D9+(M9-$D9)*Other_Factor</f>
        <v>0.14418126068541409</v>
      </c>
      <c r="AO9" s="7">
        <f>$E9+(N9-$E9)*Other_Factor</f>
        <v>6.1007424141823932E-2</v>
      </c>
      <c r="AP9" s="7">
        <f>$F9+(O9-$F9)*Other_Factor</f>
        <v>4.937375065908494E-2</v>
      </c>
      <c r="AQ9" s="7">
        <f>$G9+(P9-$G9)*Other_Factor</f>
        <v>7.2088247281687154E-2</v>
      </c>
      <c r="AR9" s="40">
        <f>$H9+(Q9-$H9)*Other_Factor</f>
        <v>9.417882665501949E-2</v>
      </c>
      <c r="AS9" s="40">
        <f>$I9+(R9-$I9)*Other_Factor</f>
        <v>9.9047285886918801E-2</v>
      </c>
      <c r="AT9" s="40">
        <f>$J9+(S9-$J9)*Other_Factor</f>
        <v>6.1742322106065339E-2</v>
      </c>
      <c r="AU9" s="40">
        <f>$K9+(T9-$K9)*Other_Factor</f>
        <v>9.1435699121719019E-2</v>
      </c>
      <c r="AV9" s="7">
        <f>$C9+(U9-$C9)*Other_Factor</f>
        <v>0.11317793095758127</v>
      </c>
      <c r="AW9" s="7">
        <f>$D9+(V9-$D9)*Other_Factor</f>
        <v>0.14214774855576146</v>
      </c>
      <c r="AX9" s="7">
        <f>$E9+(W9-$E9)*Other_Factor</f>
        <v>5.99264549707079E-2</v>
      </c>
      <c r="AY9" s="7">
        <f>$F9+(X9-$F9)*Other_Factor</f>
        <v>4.8985048923922581E-2</v>
      </c>
      <c r="AZ9" s="7">
        <f>$G9+(Y9-$G9)*Other_Factor</f>
        <v>7.1608221821933854E-2</v>
      </c>
      <c r="BA9" s="7">
        <f>$H9+(Z9-$H9)*Other_Factor</f>
        <v>9.3092870853002177E-2</v>
      </c>
      <c r="BB9" s="7">
        <f>$I9+(AA9-$I9)*Other_Factor</f>
        <v>9.7530667670925442E-2</v>
      </c>
      <c r="BC9" s="7">
        <f>$J9+(AB9-$J9)*Other_Factor</f>
        <v>6.1303892479892472E-2</v>
      </c>
      <c r="BD9" s="7">
        <f>$K9+(AC9-$K9)*Other_Factor</f>
        <v>9.0424985538433783E-2</v>
      </c>
      <c r="BE9" s="7">
        <f>$C9+(AD9-$C9)*Other_Factor</f>
        <v>0.11114571735282863</v>
      </c>
      <c r="BF9" s="7">
        <f>$D9+(AE9-$D9)*Other_Factor</f>
        <v>0.13987543415418136</v>
      </c>
      <c r="BG9" s="7">
        <f>$E9+(AF9-$E9)*Other_Factor</f>
        <v>5.7929559707045171E-2</v>
      </c>
      <c r="BH9" s="7">
        <f>$F9+(AG9-$F9)*Other_Factor</f>
        <v>5.2784717571271358E-2</v>
      </c>
      <c r="BI9" s="7">
        <f>$G9+(AH9-$G9)*Other_Factor</f>
        <v>6.9649857083629835E-2</v>
      </c>
      <c r="BJ9" s="7">
        <f>$H9+(AI9-$H9)*Other_Factor</f>
        <v>9.1680047150931032E-2</v>
      </c>
      <c r="BK9" s="7">
        <f>$I9+(AJ9-$I9)*Other_Factor</f>
        <v>9.540780844595334E-2</v>
      </c>
      <c r="BL9" s="7">
        <f>$J9+(AK9-$J9)*Other_Factor</f>
        <v>6.1968178093761268E-2</v>
      </c>
      <c r="BM9" s="33">
        <f>$K9+(AL9-$K9)*Other_Factor</f>
        <v>8.8944418541279921E-2</v>
      </c>
      <c r="BN9" s="40">
        <f t="shared" si="9"/>
        <v>0.1113569541467222</v>
      </c>
      <c r="BO9" s="40">
        <f t="shared" si="9"/>
        <v>0.14445792649818537</v>
      </c>
      <c r="BP9" s="40">
        <f t="shared" ref="BP9:BR10" si="16">AO9*(1-SUM(BP$11:BP$13))/(SUM(AO$6:AO$21)-SUM(AO$11:AO$13))</f>
        <v>6.1178746626369011E-2</v>
      </c>
      <c r="BQ9" s="40">
        <f t="shared" si="16"/>
        <v>4.9600083318385335E-2</v>
      </c>
      <c r="BR9" s="40">
        <f t="shared" si="16"/>
        <v>7.2343590408085967E-2</v>
      </c>
      <c r="BS9" s="40">
        <f t="shared" si="12"/>
        <v>9.4421273863234206E-2</v>
      </c>
      <c r="BT9" s="40">
        <f t="shared" si="12"/>
        <v>9.9284677862918572E-2</v>
      </c>
      <c r="BU9" s="40">
        <f>AT9*(1-SUM(BU$11:BU$13))/(SUM(AT$6:AT$21)-SUM(AT$11:AT$13))</f>
        <v>6.1989588589965047E-2</v>
      </c>
      <c r="BV9" s="40">
        <f>AU9*(1-SUM(BV$11:BV$13))/(SUM(AU$6:AU$21)-SUM(AU$11:AU$13))</f>
        <v>9.1681868252710047E-2</v>
      </c>
      <c r="BW9" s="40">
        <f t="shared" si="10"/>
        <v>0.11335322436089226</v>
      </c>
      <c r="BX9" s="40">
        <f t="shared" si="10"/>
        <v>0.14242640320219083</v>
      </c>
      <c r="BY9" s="40">
        <f t="shared" ref="BY9:CA10" si="17">AX9*(1-SUM(BY$11:BY$13))/(SUM(AX$6:AX$21)-SUM(AX$11:AX$13))</f>
        <v>6.0078995777799515E-2</v>
      </c>
      <c r="BZ9" s="40">
        <f t="shared" si="17"/>
        <v>4.9194690689757042E-2</v>
      </c>
      <c r="CA9" s="40">
        <f t="shared" si="17"/>
        <v>7.1852972073184876E-2</v>
      </c>
      <c r="CB9" s="40">
        <f t="shared" si="13"/>
        <v>9.3319791176832825E-2</v>
      </c>
      <c r="CC9" s="40">
        <f t="shared" si="13"/>
        <v>9.7752711348779123E-2</v>
      </c>
      <c r="CD9" s="40">
        <f>BC9*(1-SUM(CD$11:CD$13))/(SUM(BC$6:BC$21)-SUM(BC$11:BC$13))</f>
        <v>6.153675127624593E-2</v>
      </c>
      <c r="CE9" s="40">
        <f>BD9*(1-SUM(CE$11:CE$13))/(SUM(BD$6:BD$21)-SUM(BD$11:BD$13))</f>
        <v>9.0656400154032368E-2</v>
      </c>
      <c r="CF9" s="40">
        <f t="shared" si="11"/>
        <v>0.11117975714275291</v>
      </c>
      <c r="CG9" s="40">
        <f t="shared" si="11"/>
        <v>0.13981929047371341</v>
      </c>
      <c r="CH9" s="40">
        <f t="shared" ref="CH9:CJ10" si="18">BG9*(1-SUM(CH$11:CH$13))/(SUM(BG$6:BG$21)-SUM(BG$11:BG$13))</f>
        <v>5.7910294031572128E-2</v>
      </c>
      <c r="CI9" s="40">
        <f t="shared" si="18"/>
        <v>5.2835047896880233E-2</v>
      </c>
      <c r="CJ9" s="40">
        <f t="shared" si="18"/>
        <v>6.9786224120347962E-2</v>
      </c>
      <c r="CK9" s="40">
        <f t="shared" si="14"/>
        <v>9.1665848404587233E-2</v>
      </c>
      <c r="CL9" s="40">
        <f t="shared" si="14"/>
        <v>9.5373030822109919E-2</v>
      </c>
      <c r="CM9" s="40">
        <f>BL9*(1-SUM(CM$11:CM$13))/(SUM(BL$6:BL$21)-SUM(BL$11:BL$13))</f>
        <v>6.2062008782514451E-2</v>
      </c>
      <c r="CN9" s="48">
        <f>BM9*(1-SUM(CN$11:CN$13))/(SUM(BM$6:BM$21)-SUM(BM$11:BM$13))</f>
        <v>8.8954321006679479E-2</v>
      </c>
      <c r="CO9" s="108">
        <f>C9/SUM(C$9:C$21)</f>
        <v>0.16084621854016937</v>
      </c>
      <c r="CP9" s="40">
        <f t="shared" ref="CP9:CW21" si="19">D9/SUM(D$9:D$21)</f>
        <v>0.16141779500706147</v>
      </c>
      <c r="CQ9" s="40">
        <f t="shared" si="19"/>
        <v>6.8004840898070365E-2</v>
      </c>
      <c r="CR9" s="40">
        <f t="shared" si="19"/>
        <v>5.8010699336487739E-2</v>
      </c>
      <c r="CS9" s="40">
        <f t="shared" si="19"/>
        <v>0.10753322543892015</v>
      </c>
      <c r="CT9" s="40">
        <f t="shared" si="19"/>
        <v>0.10724927981709927</v>
      </c>
      <c r="CU9" s="40">
        <f t="shared" si="19"/>
        <v>0.11024273448517477</v>
      </c>
      <c r="CV9" s="40">
        <f t="shared" si="19"/>
        <v>8.1406061393986345E-2</v>
      </c>
      <c r="CW9" s="48">
        <f t="shared" si="19"/>
        <v>0.10727650684388806</v>
      </c>
    </row>
    <row r="10" spans="1:101" x14ac:dyDescent="0.25">
      <c r="A10" s="89"/>
      <c r="B10" s="2" t="s">
        <v>12</v>
      </c>
      <c r="C10" s="7">
        <v>0.27249539594900474</v>
      </c>
      <c r="D10" s="7">
        <v>0.16971736997030507</v>
      </c>
      <c r="E10" s="7">
        <v>7.9895540377621699E-2</v>
      </c>
      <c r="F10" s="7">
        <v>4.5102763997040204E-2</v>
      </c>
      <c r="G10" s="7">
        <v>7.2960862166361024E-2</v>
      </c>
      <c r="H10" s="7">
        <f>(C10*Cis_wt_leader+D10*First_line_wt_leader+E10*Sec_line_wt_leader+F10*Active_wt_leader)/SUM(Cis_wt_leader,First_line_wt_leader,Sec_line_wt_leader,Active_wt_leader)</f>
        <v>0.12475535156732072</v>
      </c>
      <c r="I10" s="7">
        <f>(D10*First_line_wt_leader+E10*Sec_line_wt_leader)/SUM(First_line_wt_leader,Sec_line_wt_leader)</f>
        <v>0.12097588632999877</v>
      </c>
      <c r="J10" s="7">
        <f>(F10*Active_wt_leader+G10*Nonactive_wt_leader)/SUM(Active_wt_leader,Nonactive_wt_leader)</f>
        <v>6.0272146057718447E-2</v>
      </c>
      <c r="K10" s="7">
        <f>(C10*Cis_wt_leader+D10*First_line_wt_leader+E10*Sec_line_wt_leader+F10*Active_wt_leader+G10*Nonactive_wt_leader)/SUM(Cis_wt_leader,First_line_wt_leader,Sec_line_wt_leader,Active_wt_leader,Nonactive_wt_leader)</f>
        <v>0.11832370088275206</v>
      </c>
      <c r="L10" s="7">
        <v>0.24621962196251015</v>
      </c>
      <c r="M10" s="7">
        <v>0.15054955839042955</v>
      </c>
      <c r="N10" s="7">
        <v>7.1088790679071659E-2</v>
      </c>
      <c r="O10" s="7">
        <v>4.4644846796393481E-2</v>
      </c>
      <c r="P10" s="7">
        <v>6.6932889628241399E-2</v>
      </c>
      <c r="Q10" s="40">
        <f>(L10*Cis_wt_leader+M10*First_line_wt_leader+N10*Sec_line_wt_leader+O10*Active_wt_leader)/SUM(Cis_wt_leader,First_line_wt_leader,Sec_line_wt_leader,Active_wt_leader)</f>
        <v>0.11168850398058683</v>
      </c>
      <c r="R10" s="40">
        <f>(M10*First_line_wt_leader+N10*Sec_line_wt_leader)/SUM(First_line_wt_leader,Sec_line_wt_leader)</f>
        <v>0.10743046666169888</v>
      </c>
      <c r="S10" s="40">
        <f>(O10*Active_wt_leader+P10*Nonactive_wt_leader)/SUM(Active_wt_leader,Nonactive_wt_leader)</f>
        <v>5.6781204240685765E-2</v>
      </c>
      <c r="T10" s="40">
        <f>(L10*Cis_wt_leader+M10*First_line_wt_leader+N10*Sec_line_wt_leader+O10*Active_wt_leader+P10*Nonactive_wt_leader)/SUM(Cis_wt_leader,First_line_wt_leader,Sec_line_wt_leader,Active_wt_leader,Nonactive_wt_leader)</f>
        <v>0.10613091511318465</v>
      </c>
      <c r="U10" s="7">
        <v>0.24558955895607187</v>
      </c>
      <c r="V10" s="7">
        <v>0.13655937193302647</v>
      </c>
      <c r="W10" s="7">
        <v>6.6705504218608325E-2</v>
      </c>
      <c r="X10" s="7">
        <v>4.5327298049895479E-2</v>
      </c>
      <c r="Y10" s="7">
        <v>6.2401552967098567E-2</v>
      </c>
      <c r="Z10" s="7">
        <f>(U10*Cis_wt_leader+V10*First_line_wt_leader+W10*Sec_line_wt_leader+X10*Active_wt_leader)/SUM(Cis_wt_leader,First_line_wt_leader,Sec_line_wt_leader,Active_wt_leader)</f>
        <v>0.10472036947492412</v>
      </c>
      <c r="AA10" s="7">
        <f>(V10*First_line_wt_leader+W10*Sec_line_wt_leader)/SUM(First_line_wt_leader,Sec_line_wt_leader)</f>
        <v>9.8653428958427158E-2</v>
      </c>
      <c r="AB10" s="7">
        <f>(X10*Active_wt_leader+Y10*Nonactive_wt_leader)/SUM(Active_wt_leader,Nonactive_wt_leader)</f>
        <v>5.4624626771556106E-2</v>
      </c>
      <c r="AC10" s="7">
        <f>(U10*Cis_wt_leader+V10*First_line_wt_leader+W10*Sec_line_wt_leader+X10*Active_wt_leader+Y10*Nonactive_wt_leader)/SUM(Cis_wt_leader,First_line_wt_leader,Sec_line_wt_leader,Active_wt_leader,Nonactive_wt_leader)</f>
        <v>9.9465373271454466E-2</v>
      </c>
      <c r="AD10" s="7">
        <v>0.23504050405059446</v>
      </c>
      <c r="AE10" s="7">
        <v>0.12610794896928157</v>
      </c>
      <c r="AF10" s="7">
        <v>6.1952591402247723E-2</v>
      </c>
      <c r="AG10" s="7">
        <v>4.8767409470418459E-2</v>
      </c>
      <c r="AH10" s="7">
        <v>5.9195784802895828E-2</v>
      </c>
      <c r="AI10" s="7">
        <f t="shared" si="3"/>
        <v>9.8372969396769983E-2</v>
      </c>
      <c r="AJ10" s="7">
        <f t="shared" si="4"/>
        <v>9.12942814513545E-2</v>
      </c>
      <c r="AK10" s="7">
        <f t="shared" si="15"/>
        <v>5.444590226375326E-2</v>
      </c>
      <c r="AL10" s="33">
        <f t="shared" si="5"/>
        <v>9.3508089579883602E-2</v>
      </c>
      <c r="AM10" s="7">
        <f>$C10+(L10-$C10)*Other_Factor</f>
        <v>0.25601618435232043</v>
      </c>
      <c r="AN10" s="7">
        <f>$D10+(M10-$D10)*Other_Factor</f>
        <v>0.15769601436599448</v>
      </c>
      <c r="AO10" s="7">
        <f>$E10+(N10-$E10)*Other_Factor</f>
        <v>7.437226666412286E-2</v>
      </c>
      <c r="AP10" s="7">
        <f>$F10+(O10-$F10)*Other_Factor</f>
        <v>4.4815574951834636E-2</v>
      </c>
      <c r="AQ10" s="7">
        <f>$G10+(P10-$G10)*Other_Factor</f>
        <v>6.918033661435509E-2</v>
      </c>
      <c r="AR10" s="40">
        <f>$H10+(Q10-$H10)*Other_Factor</f>
        <v>0.11656029910591313</v>
      </c>
      <c r="AS10" s="40">
        <f>$I10+(R10-$I10)*Other_Factor</f>
        <v>0.11248069083187434</v>
      </c>
      <c r="AT10" s="40">
        <f>$J10+(S10-$J10)*Other_Factor</f>
        <v>5.8082754076185801E-2</v>
      </c>
      <c r="AU10" s="40">
        <f>$K10+(T10-$K10)*Other_Factor</f>
        <v>0.11067682826339488</v>
      </c>
      <c r="AV10" s="7">
        <f>$C10+(U10-$C10)*Other_Factor</f>
        <v>0.25562103170685785</v>
      </c>
      <c r="AW10" s="7">
        <f>$D10+(V10-$D10)*Other_Factor</f>
        <v>0.14892187728340611</v>
      </c>
      <c r="AX10" s="7">
        <f>$E10+(W10-$E10)*Other_Factor</f>
        <v>7.1623228515599296E-2</v>
      </c>
      <c r="AY10" s="7">
        <f>$F10+(X10-$F10)*Other_Factor</f>
        <v>4.5243583604088318E-2</v>
      </c>
      <c r="AZ10" s="7">
        <f>$G10+(Y10-$G10)*Other_Factor</f>
        <v>6.6338446754396374E-2</v>
      </c>
      <c r="BA10" s="7">
        <f>$H10+(Z10-$H10)*Other_Factor</f>
        <v>0.11219013809706925</v>
      </c>
      <c r="BB10" s="7">
        <f>$I10+(AA10-$I10)*Other_Factor</f>
        <v>0.10697605140322675</v>
      </c>
      <c r="BC10" s="7">
        <f>$J10+(AB10-$J10)*Other_Factor</f>
        <v>5.673022697435063E-2</v>
      </c>
      <c r="BD10" s="7">
        <f>$K10+(AC10-$K10)*Other_Factor</f>
        <v>0.1064964423888291</v>
      </c>
      <c r="BE10" s="7">
        <f>$C10+(AD10-$C10)*Other_Factor</f>
        <v>0.24900504741570986</v>
      </c>
      <c r="BF10" s="7">
        <f>$D10+(AE10-$D10)*Other_Factor</f>
        <v>0.14236712420193562</v>
      </c>
      <c r="BG10" s="7">
        <f>$E10+(AF10-$E10)*Other_Factor</f>
        <v>6.8642374134614853E-2</v>
      </c>
      <c r="BH10" s="7">
        <f>$F10+(AG10-$F10)*Other_Factor</f>
        <v>4.7401096606145138E-2</v>
      </c>
      <c r="BI10" s="7">
        <f>$G10+(AH10-$G10)*Other_Factor</f>
        <v>6.4327905335712976E-2</v>
      </c>
      <c r="BJ10" s="7">
        <f>$H10+(AI10-$H10)*Other_Factor</f>
        <v>0.10820927918762377</v>
      </c>
      <c r="BK10" s="7">
        <f>$I10+(AJ10-$I10)*Other_Factor</f>
        <v>0.10236066123422183</v>
      </c>
      <c r="BL10" s="7">
        <f>$J10+(AK10-$J10)*Other_Factor</f>
        <v>5.661813745100832E-2</v>
      </c>
      <c r="BM10" s="33">
        <f>$K10+(AL10-$K10)*Other_Factor</f>
        <v>0.10276025031527375</v>
      </c>
      <c r="BN10" s="40">
        <f t="shared" si="9"/>
        <v>0.25643763142628456</v>
      </c>
      <c r="BO10" s="40">
        <f t="shared" si="9"/>
        <v>0.15799861330137591</v>
      </c>
      <c r="BP10" s="40">
        <f t="shared" si="16"/>
        <v>7.4581120614037641E-2</v>
      </c>
      <c r="BQ10" s="40">
        <f t="shared" si="16"/>
        <v>4.5021012621072318E-2</v>
      </c>
      <c r="BR10" s="40">
        <f t="shared" si="16"/>
        <v>6.942537965677234E-2</v>
      </c>
      <c r="BS10" s="40">
        <f t="shared" si="12"/>
        <v>0.11686036356955756</v>
      </c>
      <c r="BT10" s="40">
        <f t="shared" si="12"/>
        <v>0.11275027937455168</v>
      </c>
      <c r="BU10" s="40">
        <f>AT10*(1-SUM(BU$11:BU$13))/(SUM(AT$6:AT$21)-SUM(AT$11:AT$13))</f>
        <v>5.8315364672705934E-2</v>
      </c>
      <c r="BV10" s="40">
        <f>AU10*(1-SUM(BV$11:BV$13))/(SUM(AU$6:AU$21)-SUM(AU$11:AU$13))</f>
        <v>0.11097479961261784</v>
      </c>
      <c r="BW10" s="40">
        <f t="shared" si="10"/>
        <v>0.25601694529377927</v>
      </c>
      <c r="BX10" s="40">
        <f t="shared" si="10"/>
        <v>0.14921381136946535</v>
      </c>
      <c r="BY10" s="40">
        <f t="shared" si="17"/>
        <v>7.1805543072494357E-2</v>
      </c>
      <c r="BZ10" s="40">
        <f t="shared" si="17"/>
        <v>4.5437212986273304E-2</v>
      </c>
      <c r="CA10" s="40">
        <f t="shared" si="17"/>
        <v>6.6565185403920674E-2</v>
      </c>
      <c r="CB10" s="40">
        <f t="shared" si="13"/>
        <v>0.11246360933320494</v>
      </c>
      <c r="CC10" s="40">
        <f t="shared" si="13"/>
        <v>0.10721959896075996</v>
      </c>
      <c r="CD10" s="40">
        <f>BC10*(1-SUM(CD$11:CD$13))/(SUM(BC$6:BC$21)-SUM(BC$11:BC$13))</f>
        <v>5.6945713003633977E-2</v>
      </c>
      <c r="CE10" s="40">
        <f>BD10*(1-SUM(CE$11:CE$13))/(SUM(BD$6:BD$21)-SUM(BD$11:BD$13))</f>
        <v>0.10676898689775306</v>
      </c>
      <c r="CF10" s="40">
        <f t="shared" si="11"/>
        <v>0.24908130837929887</v>
      </c>
      <c r="CG10" s="40">
        <f t="shared" si="11"/>
        <v>0.1423099803983888</v>
      </c>
      <c r="CH10" s="40">
        <f t="shared" si="18"/>
        <v>6.8619545690717404E-2</v>
      </c>
      <c r="CI10" s="40">
        <f t="shared" si="18"/>
        <v>4.744629363922926E-2</v>
      </c>
      <c r="CJ10" s="40">
        <f t="shared" si="18"/>
        <v>6.4453852555078878E-2</v>
      </c>
      <c r="CK10" s="40">
        <f t="shared" si="14"/>
        <v>0.10819252051269965</v>
      </c>
      <c r="CL10" s="40">
        <f t="shared" si="14"/>
        <v>0.10232334918785212</v>
      </c>
      <c r="CM10" s="40">
        <f>BL10*(1-SUM(CM$11:CM$13))/(SUM(BL$6:BL$21)-SUM(BL$11:BL$13))</f>
        <v>5.670386724001248E-2</v>
      </c>
      <c r="CN10" s="48">
        <f>BM10*(1-SUM(CN$11:CN$13))/(SUM(BM$6:BM$21)-SUM(BM$11:BM$13))</f>
        <v>0.1027716909412274</v>
      </c>
      <c r="CO10" s="108">
        <f t="shared" ref="CO10:CO21" si="20">C10/SUM(C$9:C$21)</f>
        <v>0.38290742058732813</v>
      </c>
      <c r="CP10" s="40">
        <f t="shared" si="19"/>
        <v>0.17577299993669077</v>
      </c>
      <c r="CQ10" s="40">
        <f t="shared" si="19"/>
        <v>8.1032072988302062E-2</v>
      </c>
      <c r="CR10" s="40">
        <f t="shared" si="19"/>
        <v>4.7482969849270633E-2</v>
      </c>
      <c r="CS10" s="40">
        <f t="shared" si="19"/>
        <v>0.10255040619899543</v>
      </c>
      <c r="CT10" s="40">
        <f t="shared" si="19"/>
        <v>0.13116781327304608</v>
      </c>
      <c r="CU10" s="40">
        <f t="shared" si="19"/>
        <v>0.12387042692924131</v>
      </c>
      <c r="CV10" s="40">
        <f t="shared" si="19"/>
        <v>7.3497850598998646E-2</v>
      </c>
      <c r="CW10" s="48">
        <f t="shared" si="19"/>
        <v>0.12842374240470494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66"/>
      <c r="R11" s="66"/>
      <c r="S11" s="66"/>
      <c r="T11" s="66"/>
      <c r="U11" s="8"/>
      <c r="V11" s="8"/>
      <c r="W11" s="8"/>
      <c r="X11" s="8"/>
      <c r="Y11" s="8"/>
      <c r="Z11" s="8"/>
      <c r="AA11" s="8"/>
      <c r="AB11" s="8"/>
      <c r="AC11" s="8"/>
      <c r="AD11" s="7">
        <v>3.9360936093552887E-2</v>
      </c>
      <c r="AE11" s="7">
        <v>6.4037291461846099E-2</v>
      </c>
      <c r="AF11" s="7">
        <v>7.7609481719553036E-2</v>
      </c>
      <c r="AG11" s="7">
        <v>6.7764623955808248E-2</v>
      </c>
      <c r="AH11" s="7">
        <v>4.1059345535734072E-2</v>
      </c>
      <c r="AI11" s="44">
        <f t="shared" si="3"/>
        <v>6.826872430263424E-2</v>
      </c>
      <c r="AJ11" s="44">
        <f t="shared" si="4"/>
        <v>7.1402190311145794E-2</v>
      </c>
      <c r="AK11" s="44">
        <f t="shared" si="15"/>
        <v>5.3222979047793079E-2</v>
      </c>
      <c r="AL11" s="45">
        <f t="shared" si="5"/>
        <v>6.4889962940241533E-2</v>
      </c>
      <c r="AM11" s="8"/>
      <c r="AN11" s="8"/>
      <c r="AO11" s="8"/>
      <c r="AP11" s="8"/>
      <c r="AQ11" s="8"/>
      <c r="AR11" s="66"/>
      <c r="AS11" s="66"/>
      <c r="AT11" s="66"/>
      <c r="AU11" s="66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2.5765371883866753E-2</v>
      </c>
      <c r="BF11" s="7">
        <f>$D11+(AE11-$D11)*Prod_S_Factor</f>
        <v>4.1918327984589832E-2</v>
      </c>
      <c r="BG11" s="7">
        <f>$E11+(AF11-$E11)*Prod_S_Factor</f>
        <v>5.0802581357966552E-2</v>
      </c>
      <c r="BH11" s="7">
        <f>$F11+(AG11-$F11)*Prod_S_Factor</f>
        <v>4.4358211721437384E-2</v>
      </c>
      <c r="BI11" s="7">
        <f>$G11+(AH11-$G11)*Prod_S_Factor</f>
        <v>2.6877137894331039E-2</v>
      </c>
      <c r="BJ11" s="44">
        <f>$H11+(AI11-$H11)*Prod_S_Factor</f>
        <v>4.4688192006252944E-2</v>
      </c>
      <c r="BK11" s="44">
        <f>$I11+(AJ11-$I11)*Prod_S_Factor</f>
        <v>4.6739335221009461E-2</v>
      </c>
      <c r="BL11" s="44">
        <f>$J11+(AK11-$J11)*Prod_S_Factor</f>
        <v>3.4839360646157252E-2</v>
      </c>
      <c r="BM11" s="45">
        <f>$K11+(AL11-$K11)*Prod_S_Factor</f>
        <v>4.2476480303005437E-2</v>
      </c>
      <c r="BN11" s="41"/>
      <c r="BO11" s="41"/>
      <c r="BP11" s="41"/>
      <c r="BQ11" s="41"/>
      <c r="BR11" s="41"/>
      <c r="BS11" s="66"/>
      <c r="BT11" s="66"/>
      <c r="BU11" s="66"/>
      <c r="BV11" s="66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3" si="21">BE11</f>
        <v>2.5765371883866753E-2</v>
      </c>
      <c r="CG11" s="40">
        <f t="shared" si="21"/>
        <v>4.1918327984589832E-2</v>
      </c>
      <c r="CH11" s="40">
        <f t="shared" si="21"/>
        <v>5.0802581357966552E-2</v>
      </c>
      <c r="CI11" s="40">
        <f t="shared" si="21"/>
        <v>4.4358211721437384E-2</v>
      </c>
      <c r="CJ11" s="40">
        <f t="shared" si="21"/>
        <v>2.6877137894331039E-2</v>
      </c>
      <c r="CK11" s="46">
        <f t="shared" si="21"/>
        <v>4.4688192006252944E-2</v>
      </c>
      <c r="CL11" s="46">
        <f t="shared" si="21"/>
        <v>4.6739335221009461E-2</v>
      </c>
      <c r="CM11" s="46">
        <f t="shared" si="21"/>
        <v>3.4839360646157252E-2</v>
      </c>
      <c r="CN11" s="49">
        <f t="shared" si="21"/>
        <v>4.2476480303005437E-2</v>
      </c>
      <c r="CO11" s="109"/>
      <c r="CP11" s="75"/>
      <c r="CQ11" s="41"/>
      <c r="CR11" s="41"/>
      <c r="CS11" s="41"/>
      <c r="CT11" s="41"/>
      <c r="CU11" s="41"/>
      <c r="CV11" s="41"/>
      <c r="CW11" s="110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66"/>
      <c r="R12" s="66"/>
      <c r="S12" s="66"/>
      <c r="T12" s="66"/>
      <c r="U12" s="7">
        <v>7.6111611160550041E-2</v>
      </c>
      <c r="V12" s="7">
        <v>9.6078508341216298E-2</v>
      </c>
      <c r="W12" s="7">
        <v>8.6006428284582451E-2</v>
      </c>
      <c r="X12" s="7">
        <v>7.5640668523752161E-2</v>
      </c>
      <c r="Y12" s="7">
        <v>5.6378258458450431E-2</v>
      </c>
      <c r="Z12" s="7">
        <f t="shared" ref="Z12:Z26" si="22">(U12*Cis_wt_leader+V12*First_line_wt_leader+W12*Sec_line_wt_leader+X12*Active_wt_leader)/SUM(Cis_wt_leader,First_line_wt_leader,Sec_line_wt_leader,Active_wt_leader)</f>
        <v>8.7614365481945622E-2</v>
      </c>
      <c r="AA12" s="7">
        <f t="shared" ref="AA12:AA26" si="23">(V12*First_line_wt_leader+W12*Sec_line_wt_leader)/SUM(First_line_wt_leader,Sec_line_wt_leader)</f>
        <v>9.0612931348067818E-2</v>
      </c>
      <c r="AB12" s="7">
        <f t="shared" ref="AB12:AB23" si="24">(X12*Active_wt_leader+Y12*Nonactive_wt_leader)/SUM(Active_wt_leader,Nonactive_wt_leader)</f>
        <v>6.5151838456672981E-2</v>
      </c>
      <c r="AC12" s="7">
        <f t="shared" ref="AC12:AC26" si="25">(U12*Cis_wt_leader+V12*First_line_wt_leader+W12*Sec_line_wt_leader+X12*Active_wt_leader+Y12*Nonactive_wt_leader)/SUM(Cis_wt_leader,First_line_wt_leader,Sec_line_wt_leader,Active_wt_leader,Nonactive_wt_leader)</f>
        <v>8.3735579699047241E-2</v>
      </c>
      <c r="AD12" s="7">
        <v>7.0216021601822637E-2</v>
      </c>
      <c r="AE12" s="7">
        <v>8.645731108902506E-2</v>
      </c>
      <c r="AF12" s="7">
        <v>9.1368019285121491E-2</v>
      </c>
      <c r="AG12" s="7">
        <v>6.5048746518160158E-2</v>
      </c>
      <c r="AH12" s="7">
        <v>4.8031059345936863E-2</v>
      </c>
      <c r="AI12" s="44">
        <f t="shared" si="3"/>
        <v>8.4672710701125031E-2</v>
      </c>
      <c r="AJ12" s="44">
        <f t="shared" si="4"/>
        <v>8.9122088730359691E-2</v>
      </c>
      <c r="AK12" s="44">
        <f t="shared" si="15"/>
        <v>5.5782220248651648E-2</v>
      </c>
      <c r="AL12" s="45">
        <f t="shared" si="5"/>
        <v>8.0122684149112028E-2</v>
      </c>
      <c r="AM12" s="8"/>
      <c r="AN12" s="8"/>
      <c r="AO12" s="8"/>
      <c r="AP12" s="8"/>
      <c r="AQ12" s="8"/>
      <c r="AR12" s="66"/>
      <c r="AS12" s="66"/>
      <c r="AT12" s="66"/>
      <c r="AU12" s="66"/>
      <c r="AV12" s="7">
        <f>$C12+(U12-$C12)*Other_Factor</f>
        <v>4.7734439561092988E-2</v>
      </c>
      <c r="AW12" s="7">
        <f>$D12+(V12-$D12)*Other_Factor</f>
        <v>6.0256952646285493E-2</v>
      </c>
      <c r="AX12" s="7">
        <f>$E12+(W12-$E12)*Other_Factor</f>
        <v>5.3940109665472628E-2</v>
      </c>
      <c r="AY12" s="7">
        <f>$F12+(X12-$F12)*Other_Factor</f>
        <v>4.7439081435175112E-2</v>
      </c>
      <c r="AZ12" s="7">
        <f>$G12+(Y12-$G12)*Other_Factor</f>
        <v>3.5358397094863617E-2</v>
      </c>
      <c r="BA12" s="7">
        <f>$H12+(Z12-$H12)*Other_Factor</f>
        <v>5.4948549505271324E-2</v>
      </c>
      <c r="BB12" s="7">
        <f>$I12+(AA12-$I12)*Other_Factor</f>
        <v>5.6829141164334185E-2</v>
      </c>
      <c r="BC12" s="7">
        <f>$J12+(AB12-$J12)*Other_Factor</f>
        <v>4.0860867976423944E-2</v>
      </c>
      <c r="BD12" s="7">
        <f>$K12+(AC12-$K12)*Other_Factor</f>
        <v>5.251591586763054E-2</v>
      </c>
      <c r="BE12" s="7">
        <f>$C12+(AD12-$C12)*Other_Factor</f>
        <v>4.4036939808073043E-2</v>
      </c>
      <c r="BF12" s="7">
        <f>$D12+(AE12-$D12)*Other_Factor</f>
        <v>5.422288699273748E-2</v>
      </c>
      <c r="BG12" s="7">
        <f>$E12+(AF12-$E12)*Other_Factor</f>
        <v>5.7302704907697448E-2</v>
      </c>
      <c r="BH12" s="7">
        <f>$F12+(AG12-$F12)*Other_Factor</f>
        <v>4.0796212454971427E-2</v>
      </c>
      <c r="BI12" s="7">
        <f>$G12+(AH12-$G12)*Other_Factor</f>
        <v>3.0123336826592604E-2</v>
      </c>
      <c r="BJ12" s="44">
        <f>$H12+(AI12-$H12)*Other_Factor</f>
        <v>5.3103650412956983E-2</v>
      </c>
      <c r="BK12" s="44">
        <f>$I12+(AJ12-$I12)*Other_Factor</f>
        <v>5.5894138794196788E-2</v>
      </c>
      <c r="BL12" s="44">
        <f>$J12+(AK12-$J12)*Other_Factor</f>
        <v>3.4984583566705259E-2</v>
      </c>
      <c r="BM12" s="45">
        <f>$K12+(AL12-$K12)*Other_Factor</f>
        <v>5.025003893191389E-2</v>
      </c>
      <c r="BN12" s="41"/>
      <c r="BO12" s="41"/>
      <c r="BP12" s="41"/>
      <c r="BQ12" s="41"/>
      <c r="BR12" s="41"/>
      <c r="BS12" s="66"/>
      <c r="BT12" s="66"/>
      <c r="BU12" s="66"/>
      <c r="BV12" s="66"/>
      <c r="BW12" s="40">
        <f t="shared" ref="BW12:CE13" si="26">AV12</f>
        <v>4.7734439561092988E-2</v>
      </c>
      <c r="BX12" s="40">
        <f t="shared" si="26"/>
        <v>6.0256952646285493E-2</v>
      </c>
      <c r="BY12" s="40">
        <f t="shared" si="26"/>
        <v>5.3940109665472628E-2</v>
      </c>
      <c r="BZ12" s="40">
        <f t="shared" si="26"/>
        <v>4.7439081435175112E-2</v>
      </c>
      <c r="CA12" s="40">
        <f t="shared" si="26"/>
        <v>3.5358397094863617E-2</v>
      </c>
      <c r="CB12" s="40">
        <f t="shared" si="26"/>
        <v>5.4948549505271324E-2</v>
      </c>
      <c r="CC12" s="40">
        <f t="shared" si="26"/>
        <v>5.6829141164334185E-2</v>
      </c>
      <c r="CD12" s="40">
        <f t="shared" si="26"/>
        <v>4.0860867976423944E-2</v>
      </c>
      <c r="CE12" s="40">
        <f t="shared" si="26"/>
        <v>5.251591586763054E-2</v>
      </c>
      <c r="CF12" s="40">
        <f t="shared" si="21"/>
        <v>4.4036939808073043E-2</v>
      </c>
      <c r="CG12" s="40">
        <f t="shared" si="21"/>
        <v>5.422288699273748E-2</v>
      </c>
      <c r="CH12" s="40">
        <f t="shared" si="21"/>
        <v>5.7302704907697448E-2</v>
      </c>
      <c r="CI12" s="40">
        <f t="shared" si="21"/>
        <v>4.0796212454971427E-2</v>
      </c>
      <c r="CJ12" s="40">
        <f t="shared" si="21"/>
        <v>3.0123336826592604E-2</v>
      </c>
      <c r="CK12" s="46">
        <f t="shared" si="21"/>
        <v>5.3103650412956983E-2</v>
      </c>
      <c r="CL12" s="46">
        <f t="shared" si="21"/>
        <v>5.5894138794196788E-2</v>
      </c>
      <c r="CM12" s="46">
        <f t="shared" si="21"/>
        <v>3.4984583566705259E-2</v>
      </c>
      <c r="CN12" s="49">
        <f t="shared" si="21"/>
        <v>5.025003893191389E-2</v>
      </c>
      <c r="CO12" s="109"/>
      <c r="CP12" s="75"/>
      <c r="CQ12" s="41"/>
      <c r="CR12" s="41"/>
      <c r="CS12" s="41"/>
      <c r="CT12" s="41"/>
      <c r="CU12" s="41"/>
      <c r="CV12" s="41"/>
      <c r="CW12" s="110"/>
    </row>
    <row r="13" spans="1:101" x14ac:dyDescent="0.25">
      <c r="A13" s="89"/>
      <c r="B13" s="2" t="s">
        <v>9</v>
      </c>
      <c r="C13" s="7">
        <v>3.2965009206397233E-3</v>
      </c>
      <c r="D13" s="7">
        <v>3.9156035328523874E-3</v>
      </c>
      <c r="E13" s="7">
        <v>5.9903575732979967E-3</v>
      </c>
      <c r="F13" s="7">
        <v>3.2643515236483199E-2</v>
      </c>
      <c r="G13" s="7">
        <v>8.8996029495869277E-3</v>
      </c>
      <c r="H13" s="7">
        <f t="shared" ref="H13:H26" si="27">(C13*Cis_wt_leader+D13*First_line_wt_leader+E13*Sec_line_wt_leader+F13*Active_wt_leader)/SUM(Cis_wt_leader,First_line_wt_leader,Sec_line_wt_leader,Active_wt_leader)</f>
        <v>8.1678154147356817E-3</v>
      </c>
      <c r="I13" s="7">
        <f t="shared" ref="I13:I26" si="28">(D13*First_line_wt_leader+E13*Sec_line_wt_leader)/SUM(First_line_wt_leader,Sec_line_wt_leader)</f>
        <v>5.0414611398352282E-3</v>
      </c>
      <c r="J13" s="7">
        <f t="shared" ref="J13:J23" si="29">(F13*Active_wt_leader+G13*Nonactive_wt_leader)/SUM(Active_wt_leader,Nonactive_wt_leader)</f>
        <v>1.97144030298281E-2</v>
      </c>
      <c r="K13" s="7">
        <f t="shared" ref="K13:K26" si="30">(C13*Cis_wt_leader+D13*First_line_wt_leader+E13*Sec_line_wt_leader+F13*Active_wt_leader+G13*Nonactive_wt_leader)/SUM(Cis_wt_leader,First_line_wt_leader,Sec_line_wt_leader,Active_wt_leader,Nonactive_wt_leader)</f>
        <v>8.2586861203632501E-3</v>
      </c>
      <c r="L13" s="7">
        <v>6.0945094508585866E-2</v>
      </c>
      <c r="M13" s="7">
        <v>7.0671246319686076E-2</v>
      </c>
      <c r="N13" s="7">
        <v>0.10161912414624183</v>
      </c>
      <c r="O13" s="7">
        <v>0.17897632312066147</v>
      </c>
      <c r="P13" s="7">
        <v>0.12729894620126625</v>
      </c>
      <c r="Q13" s="40">
        <f t="shared" ref="Q13:Q26" si="31">(L13*Cis_wt_leader+M13*First_line_wt_leader+N13*Sec_line_wt_leader+O13*Active_wt_leader)/SUM(Cis_wt_leader,First_line_wt_leader,Sec_line_wt_leader,Active_wt_leader)</f>
        <v>9.608148073353899E-2</v>
      </c>
      <c r="R13" s="40">
        <f t="shared" ref="R13:R26" si="32">(M13*First_line_wt_leader+N13*Sec_line_wt_leader)/SUM(First_line_wt_leader,Sec_line_wt_leader)</f>
        <v>8.7464997767698657E-2</v>
      </c>
      <c r="S13" s="40">
        <f t="shared" ref="S13:S23" si="33">(O13*Active_wt_leader+P13*Nonactive_wt_leader)/SUM(Active_wt_leader,Nonactive_wt_leader)</f>
        <v>0.15083679006210979</v>
      </c>
      <c r="T13" s="40">
        <f t="shared" ref="T13:T26" si="34">(L13*Cis_wt_leader+M13*First_line_wt_leader+N13*Sec_line_wt_leader+O13*Active_wt_leader+P13*Nonactive_wt_leader)/SUM(Cis_wt_leader,First_line_wt_leader,Sec_line_wt_leader,Active_wt_leader,Nonactive_wt_leader)</f>
        <v>9.9957951676069148E-2</v>
      </c>
      <c r="U13" s="7">
        <v>5.5049504949752068E-2</v>
      </c>
      <c r="V13" s="7">
        <v>6.7929342492345599E-2</v>
      </c>
      <c r="W13" s="7">
        <v>8.8433105665066097E-2</v>
      </c>
      <c r="X13" s="7">
        <v>0.16338440111474836</v>
      </c>
      <c r="Y13" s="7">
        <v>0.11936217415468214</v>
      </c>
      <c r="Z13" s="7">
        <f t="shared" si="22"/>
        <v>8.7032278698180573E-2</v>
      </c>
      <c r="AA13" s="7">
        <f t="shared" si="23"/>
        <v>7.9055633748934276E-2</v>
      </c>
      <c r="AB13" s="7">
        <f t="shared" si="24"/>
        <v>0.13941327516565005</v>
      </c>
      <c r="AC13" s="7">
        <f t="shared" si="25"/>
        <v>9.10468871372202E-2</v>
      </c>
      <c r="AD13" s="7">
        <v>5.2673267326328599E-2</v>
      </c>
      <c r="AE13" s="7">
        <v>5.5228655544728618E-2</v>
      </c>
      <c r="AF13" s="7">
        <v>7.3344716753694916E-2</v>
      </c>
      <c r="AG13" s="7">
        <v>0.12903899721452536</v>
      </c>
      <c r="AH13" s="7">
        <v>0.11209650582407482</v>
      </c>
      <c r="AI13" s="7">
        <f t="shared" si="3"/>
        <v>7.1602522576234201E-2</v>
      </c>
      <c r="AJ13" s="7">
        <f t="shared" si="4"/>
        <v>6.505926916112667E-2</v>
      </c>
      <c r="AK13" s="7">
        <f t="shared" si="15"/>
        <v>0.11981341679624222</v>
      </c>
      <c r="AL13" s="33">
        <f t="shared" si="5"/>
        <v>7.6630917644688351E-2</v>
      </c>
      <c r="AM13" s="7">
        <f>$C13+(L13-$C13)*Mayzent_factor</f>
        <v>3.7870376723299758E-2</v>
      </c>
      <c r="AN13" s="7">
        <f>$D13+(M13-$D13)*Mayzent_factor</f>
        <v>4.3951294938189819E-2</v>
      </c>
      <c r="AO13" s="7">
        <f>$E13+(N13-$E13)*Mayzent_factor</f>
        <v>6.3342270133153383E-2</v>
      </c>
      <c r="AP13" s="7">
        <f>$F13+(O13-$F13)*Mayzent_factor</f>
        <v>0.12040441295767143</v>
      </c>
      <c r="AQ13" s="7">
        <f>$G13+(P13-$G13)*Mayzent_factor</f>
        <v>7.9907825942142255E-2</v>
      </c>
      <c r="AR13" s="40">
        <f>$H13+(Q13-$H13)*Mayzent_factor</f>
        <v>6.0892712188704234E-2</v>
      </c>
      <c r="AS13" s="40">
        <f>$I13+(R13-$I13)*Mayzent_factor</f>
        <v>5.4473735914073604E-2</v>
      </c>
      <c r="AT13" s="40">
        <f>$J13+(S13-$J13)*Mayzent_factor</f>
        <v>9.8353079917694569E-2</v>
      </c>
      <c r="AU13" s="40">
        <f>$K13+(T13-$K13)*Mayzent_factor</f>
        <v>6.3253939624362376E-2</v>
      </c>
      <c r="AV13" s="7">
        <f>$C13+(U13-$C13)*Mayzent_factor</f>
        <v>3.433458567438856E-2</v>
      </c>
      <c r="AW13" s="7">
        <f>$D13+(V13-$D13)*Mayzent_factor</f>
        <v>4.2306879411474707E-2</v>
      </c>
      <c r="AX13" s="7">
        <f>$E13+(W13-$E13)*Mayzent_factor</f>
        <v>5.5434154133683917E-2</v>
      </c>
      <c r="AY13" s="7">
        <f>$F13+(X13-$F13)*Mayzent_factor</f>
        <v>0.11105339255272756</v>
      </c>
      <c r="AZ13" s="7">
        <f>$G13+(Y13-$G13)*Mayzent_factor</f>
        <v>7.5147866436902938E-2</v>
      </c>
      <c r="BA13" s="7">
        <f>$H13+(Z13-$H13)*Mayzent_factor</f>
        <v>5.546558955116121E-2</v>
      </c>
      <c r="BB13" s="7">
        <f>$I13+(AA13-$I13)*Mayzent_factor</f>
        <v>4.9430346490868145E-2</v>
      </c>
      <c r="BC13" s="7">
        <f>$J13+(AB13-$J13)*Mayzent_factor</f>
        <v>9.1501998899429837E-2</v>
      </c>
      <c r="BD13" s="7">
        <f>$K13+(AC13-$K13)*Mayzent_factor</f>
        <v>5.7909662869966919E-2</v>
      </c>
      <c r="BE13" s="7">
        <f>$C13+(AD13-$C13)*Mayzent_factor</f>
        <v>3.290947294645153E-2</v>
      </c>
      <c r="BF13" s="7">
        <f>$D13+(AE13-$D13)*Mayzent_factor</f>
        <v>3.4689833690047259E-2</v>
      </c>
      <c r="BG13" s="7">
        <f>$E13+(AF13-$E13)*Mayzent_factor</f>
        <v>4.6385120118861818E-2</v>
      </c>
      <c r="BH13" s="7">
        <f>$F13+(AG13-$F13)*Mayzent_factor</f>
        <v>9.0455253813627554E-2</v>
      </c>
      <c r="BI13" s="7">
        <f>$G13+(AH13-$G13)*Mayzent_factor</f>
        <v>7.0790391278337014E-2</v>
      </c>
      <c r="BJ13" s="7">
        <f>$H13+(AI13-$H13)*Mayzent_factor</f>
        <v>4.621182569286908E-2</v>
      </c>
      <c r="BK13" s="7">
        <f>$I13+(AJ13-$I13)*Mayzent_factor</f>
        <v>4.1036237617953844E-2</v>
      </c>
      <c r="BL13" s="7">
        <f>$J13+(AK13-$J13)*Mayzent_factor</f>
        <v>7.9747279020967385E-2</v>
      </c>
      <c r="BM13" s="33">
        <f>$K13+(AL13-$K13)*Mayzent_factor</f>
        <v>4.9263902274795227E-2</v>
      </c>
      <c r="BN13" s="40">
        <f t="shared" ref="BN13:BV13" si="35">AM13</f>
        <v>3.7870376723299758E-2</v>
      </c>
      <c r="BO13" s="40">
        <f t="shared" si="35"/>
        <v>4.3951294938189819E-2</v>
      </c>
      <c r="BP13" s="40">
        <f t="shared" si="35"/>
        <v>6.3342270133153383E-2</v>
      </c>
      <c r="BQ13" s="40">
        <f t="shared" si="35"/>
        <v>0.12040441295767143</v>
      </c>
      <c r="BR13" s="40">
        <f t="shared" si="35"/>
        <v>7.9907825942142255E-2</v>
      </c>
      <c r="BS13" s="40">
        <f t="shared" si="35"/>
        <v>6.0892712188704234E-2</v>
      </c>
      <c r="BT13" s="40">
        <f t="shared" si="35"/>
        <v>5.4473735914073604E-2</v>
      </c>
      <c r="BU13" s="40">
        <f t="shared" si="35"/>
        <v>9.8353079917694569E-2</v>
      </c>
      <c r="BV13" s="40">
        <f t="shared" si="35"/>
        <v>6.3253939624362376E-2</v>
      </c>
      <c r="BW13" s="40">
        <f t="shared" si="26"/>
        <v>3.433458567438856E-2</v>
      </c>
      <c r="BX13" s="40">
        <f t="shared" si="26"/>
        <v>4.2306879411474707E-2</v>
      </c>
      <c r="BY13" s="40">
        <f t="shared" si="26"/>
        <v>5.5434154133683917E-2</v>
      </c>
      <c r="BZ13" s="40">
        <f t="shared" si="26"/>
        <v>0.11105339255272756</v>
      </c>
      <c r="CA13" s="40">
        <f t="shared" si="26"/>
        <v>7.5147866436902938E-2</v>
      </c>
      <c r="CB13" s="40">
        <f t="shared" si="26"/>
        <v>5.546558955116121E-2</v>
      </c>
      <c r="CC13" s="40">
        <f t="shared" si="26"/>
        <v>4.9430346490868145E-2</v>
      </c>
      <c r="CD13" s="40">
        <f t="shared" si="26"/>
        <v>9.1501998899429837E-2</v>
      </c>
      <c r="CE13" s="40">
        <f t="shared" si="26"/>
        <v>5.7909662869966919E-2</v>
      </c>
      <c r="CF13" s="40">
        <f t="shared" si="21"/>
        <v>3.290947294645153E-2</v>
      </c>
      <c r="CG13" s="40">
        <f t="shared" si="21"/>
        <v>3.4689833690047259E-2</v>
      </c>
      <c r="CH13" s="40">
        <f t="shared" si="21"/>
        <v>4.6385120118861818E-2</v>
      </c>
      <c r="CI13" s="40">
        <f t="shared" si="21"/>
        <v>9.0455253813627554E-2</v>
      </c>
      <c r="CJ13" s="40">
        <f t="shared" si="21"/>
        <v>7.0790391278337014E-2</v>
      </c>
      <c r="CK13" s="40">
        <f t="shared" si="21"/>
        <v>4.621182569286908E-2</v>
      </c>
      <c r="CL13" s="40">
        <f t="shared" si="21"/>
        <v>4.1036237617953844E-2</v>
      </c>
      <c r="CM13" s="40">
        <f t="shared" si="21"/>
        <v>7.9747279020967385E-2</v>
      </c>
      <c r="CN13" s="48">
        <f t="shared" si="21"/>
        <v>4.9263902274795227E-2</v>
      </c>
      <c r="CO13" s="108">
        <f t="shared" si="20"/>
        <v>4.6322054730133112E-3</v>
      </c>
      <c r="CP13" s="40">
        <f t="shared" si="19"/>
        <v>4.0553149017840137E-3</v>
      </c>
      <c r="CQ13" s="40">
        <f t="shared" si="19"/>
        <v>6.075571800519073E-3</v>
      </c>
      <c r="CR13" s="40">
        <f t="shared" si="19"/>
        <v>3.4366209792593978E-2</v>
      </c>
      <c r="CS13" s="40">
        <f t="shared" si="19"/>
        <v>1.2508869418359242E-2</v>
      </c>
      <c r="CT13" s="40">
        <f t="shared" si="19"/>
        <v>8.5876435255815946E-3</v>
      </c>
      <c r="CU13" s="40">
        <f t="shared" si="19"/>
        <v>5.1620861204941882E-3</v>
      </c>
      <c r="CV13" s="40">
        <f t="shared" si="19"/>
        <v>2.4040395826410061E-2</v>
      </c>
      <c r="CW13" s="48">
        <f t="shared" si="19"/>
        <v>8.9636427107178691E-3</v>
      </c>
    </row>
    <row r="14" spans="1:101" x14ac:dyDescent="0.25">
      <c r="A14" s="89"/>
      <c r="B14" s="2" t="s">
        <v>8</v>
      </c>
      <c r="C14" s="7">
        <v>5.4604051565994086E-3</v>
      </c>
      <c r="D14" s="7">
        <v>7.1756624139863445E-3</v>
      </c>
      <c r="E14" s="7">
        <v>7.8625954196781186E-3</v>
      </c>
      <c r="F14" s="7">
        <v>1.4089298369720333E-2</v>
      </c>
      <c r="G14" s="7">
        <v>2.5865002836048022E-3</v>
      </c>
      <c r="H14" s="7">
        <f t="shared" si="27"/>
        <v>8.1480649088142929E-3</v>
      </c>
      <c r="I14" s="7">
        <f t="shared" si="28"/>
        <v>7.5484240690399549E-3</v>
      </c>
      <c r="J14" s="7">
        <f t="shared" si="29"/>
        <v>7.8257574102988739E-3</v>
      </c>
      <c r="K14" s="7">
        <f t="shared" si="30"/>
        <v>7.4574501090024278E-3</v>
      </c>
      <c r="L14" s="7">
        <v>4.7614761477221329E-3</v>
      </c>
      <c r="M14" s="7">
        <v>1.8045142296298569E-2</v>
      </c>
      <c r="N14" s="7">
        <v>4.5737243872935179E-2</v>
      </c>
      <c r="O14" s="7">
        <v>5.6121169915630896E-2</v>
      </c>
      <c r="P14" s="7">
        <v>3.7925679423117288E-2</v>
      </c>
      <c r="Q14" s="40">
        <f t="shared" si="31"/>
        <v>3.3418230450417807E-2</v>
      </c>
      <c r="R14" s="40">
        <f t="shared" si="32"/>
        <v>3.307215880313312E-2</v>
      </c>
      <c r="S14" s="40">
        <f t="shared" si="33"/>
        <v>4.6213302358241691E-2</v>
      </c>
      <c r="T14" s="40">
        <f t="shared" si="34"/>
        <v>3.3977949015195935E-2</v>
      </c>
      <c r="U14" s="7">
        <v>4.9864986499943845E-3</v>
      </c>
      <c r="V14" s="7">
        <v>1.8655544651531551E-2</v>
      </c>
      <c r="W14" s="7">
        <v>4.5243069505748891E-2</v>
      </c>
      <c r="X14" s="7">
        <v>5.3252089135859937E-2</v>
      </c>
      <c r="Y14" s="7">
        <v>3.7420965058309115E-2</v>
      </c>
      <c r="Z14" s="7">
        <f t="shared" si="22"/>
        <v>3.3105717799332697E-2</v>
      </c>
      <c r="AA14" s="7">
        <f t="shared" si="23"/>
        <v>3.3083166685002503E-2</v>
      </c>
      <c r="AB14" s="7">
        <f t="shared" si="24"/>
        <v>4.4631674055018632E-2</v>
      </c>
      <c r="AC14" s="7">
        <f t="shared" si="25"/>
        <v>3.3641569456686123E-2</v>
      </c>
      <c r="AD14" s="7">
        <v>4.3384338434472591E-3</v>
      </c>
      <c r="AE14" s="7">
        <v>1.7393523061721695E-2</v>
      </c>
      <c r="AF14" s="7">
        <v>4.3011249497755137E-2</v>
      </c>
      <c r="AG14" s="7">
        <v>4.5731197771033877E-2</v>
      </c>
      <c r="AH14" s="7">
        <v>3.7603993344476755E-2</v>
      </c>
      <c r="AI14" s="7">
        <f t="shared" si="3"/>
        <v>3.0733725846845177E-2</v>
      </c>
      <c r="AJ14" s="7">
        <f t="shared" si="4"/>
        <v>3.1294887570171626E-2</v>
      </c>
      <c r="AK14" s="7">
        <f t="shared" si="15"/>
        <v>4.1305746030489372E-2</v>
      </c>
      <c r="AL14" s="33">
        <f t="shared" si="5"/>
        <v>3.1586850593615885E-2</v>
      </c>
      <c r="AM14" s="7">
        <f t="shared" ref="AM14:AM21" si="36">$C14+(L14-$C14)*Other_Factor</f>
        <v>5.022062254340107E-3</v>
      </c>
      <c r="AN14" s="7">
        <f t="shared" ref="AN14:AN21" si="37">$D14+(M14-$D14)*Other_Factor</f>
        <v>1.3992605618726664E-2</v>
      </c>
      <c r="AO14" s="7">
        <f t="shared" ref="AO14:AO21" si="38">$E14+(N14-$E14)*Other_Factor</f>
        <v>3.1616200026418094E-2</v>
      </c>
      <c r="AP14" s="7">
        <f t="shared" ref="AP14:AP21" si="39">$F14+(O14-$F14)*Other_Factor</f>
        <v>4.0450162387112555E-2</v>
      </c>
      <c r="AQ14" s="7">
        <f t="shared" ref="AQ14:AQ21" si="40">$G14+(P14-$G14)*Other_Factor</f>
        <v>2.4749950577875331E-2</v>
      </c>
      <c r="AR14" s="40">
        <f t="shared" ref="AR14:AR21" si="41">$H14+(Q14-$H14)*Other_Factor</f>
        <v>2.3996595393867427E-2</v>
      </c>
      <c r="AS14" s="40">
        <f t="shared" ref="AS14:AS21" si="42">$I14+(R14-$I14)*Other_Factor</f>
        <v>2.3555983946703375E-2</v>
      </c>
      <c r="AT14" s="40">
        <f t="shared" ref="AT14:AT21" si="43">$J14+(S14-$J14)*Other_Factor</f>
        <v>3.1901032079639804E-2</v>
      </c>
      <c r="AU14" s="40">
        <f t="shared" ref="AU14:AU21" si="44">$K14+(T14-$K14)*Other_Factor</f>
        <v>2.4090144291462272E-2</v>
      </c>
      <c r="AV14" s="7">
        <f t="shared" ref="AV14:AV21" si="45">$C14+(U14-$C14)*Other_Factor</f>
        <v>5.1631881991311447E-3</v>
      </c>
      <c r="AW14" s="7">
        <f t="shared" ref="AW14:AW21" si="46">$D14+(V14-$D14)*Other_Factor</f>
        <v>1.4375427817462615E-2</v>
      </c>
      <c r="AX14" s="7">
        <f t="shared" ref="AX14:AX21" si="47">$E14+(W14-$E14)*Other_Factor</f>
        <v>3.130627180254518E-2</v>
      </c>
      <c r="AY14" s="7">
        <f t="shared" ref="AY14:AY21" si="48">$F14+(X14-$F14)*Other_Factor</f>
        <v>3.8650779073717979E-2</v>
      </c>
      <c r="AZ14" s="7">
        <f t="shared" ref="AZ14:AZ21" si="49">$G14+(Y14-$G14)*Other_Factor</f>
        <v>2.4433412050110744E-2</v>
      </c>
      <c r="BA14" s="7">
        <f t="shared" ref="BA14:BA21" si="50">$H14+(Z14-$H14)*Other_Factor</f>
        <v>2.3800598803756727E-2</v>
      </c>
      <c r="BB14" s="7">
        <f t="shared" ref="BB14:BB21" si="51">$I14+(AA14-$I14)*Other_Factor</f>
        <v>2.3562887690610216E-2</v>
      </c>
      <c r="BC14" s="7">
        <f t="shared" ref="BC14:BC21" si="52">$J14+(AB14-$J14)*Other_Factor</f>
        <v>3.0909092223195836E-2</v>
      </c>
      <c r="BD14" s="7">
        <f t="shared" ref="BD14:BD21" si="53">$K14+(AC14-$K14)*Other_Factor</f>
        <v>2.3879179243417196E-2</v>
      </c>
      <c r="BE14" s="7">
        <f t="shared" ref="BE14:BE21" si="54">$C14+(AD14-$C14)*Other_Factor</f>
        <v>4.7567454781310492E-3</v>
      </c>
      <c r="BF14" s="7">
        <f t="shared" ref="BF14:BF21" si="55">$D14+(AE14-$D14)*Other_Factor</f>
        <v>1.358393368949706E-2</v>
      </c>
      <c r="BG14" s="7">
        <f t="shared" ref="BG14:BG21" si="56">$E14+(AF14-$E14)*Other_Factor</f>
        <v>2.9906555311744697E-2</v>
      </c>
      <c r="BH14" s="7">
        <f t="shared" ref="BH14:BH21" si="57">$F14+(AG14-$F14)*Other_Factor</f>
        <v>3.3933949028660218E-2</v>
      </c>
      <c r="BI14" s="7">
        <f t="shared" ref="BI14:BI21" si="58">$G14+(AH14-$G14)*Other_Factor</f>
        <v>2.4548200747010224E-2</v>
      </c>
      <c r="BJ14" s="7">
        <f t="shared" ref="BJ14:BJ21" si="59">$H14+(AI14-$H14)*Other_Factor</f>
        <v>2.2312971557808987E-2</v>
      </c>
      <c r="BK14" s="7">
        <f t="shared" ref="BK14:BK21" si="60">$I14+(AJ14-$I14)*Other_Factor</f>
        <v>2.2441343946841667E-2</v>
      </c>
      <c r="BL14" s="7">
        <f t="shared" ref="BL14:BL21" si="61">$J14+(AK14-$J14)*Other_Factor</f>
        <v>2.8823190902088E-2</v>
      </c>
      <c r="BM14" s="33">
        <f t="shared" ref="BM14:BM21" si="62">$K14+(AL14-$K14)*Other_Factor</f>
        <v>2.2590534161691468E-2</v>
      </c>
      <c r="BN14" s="40">
        <f t="shared" ref="BN14:BW21" si="63">AM14*(1-SUM(BN$11:BN$13))/(SUM(AM$6:AM$21)-SUM(AM$11:AM$13))</f>
        <v>5.0303294404467668E-3</v>
      </c>
      <c r="BO14" s="40">
        <f t="shared" si="63"/>
        <v>1.4019455679461943E-2</v>
      </c>
      <c r="BP14" s="40">
        <f t="shared" si="63"/>
        <v>3.1704985383554436E-2</v>
      </c>
      <c r="BQ14" s="40">
        <f t="shared" si="63"/>
        <v>4.0635588705753463E-2</v>
      </c>
      <c r="BR14" s="40">
        <f t="shared" si="63"/>
        <v>2.4837617153178188E-2</v>
      </c>
      <c r="BS14" s="40">
        <f t="shared" si="63"/>
        <v>2.4058370505817082E-2</v>
      </c>
      <c r="BT14" s="40">
        <f t="shared" si="63"/>
        <v>2.3612441844823986E-2</v>
      </c>
      <c r="BU14" s="40">
        <f t="shared" si="63"/>
        <v>3.2028789762960391E-2</v>
      </c>
      <c r="BV14" s="40">
        <f t="shared" si="63"/>
        <v>2.4155001343386634E-2</v>
      </c>
      <c r="BW14" s="40">
        <f t="shared" si="63"/>
        <v>5.171185101210049E-3</v>
      </c>
      <c r="BX14" s="40">
        <f t="shared" ref="BX14:CG21" si="64">AW14*(1-SUM(BX$11:BX$13))/(SUM(AW$6:AW$21)-SUM(AW$11:AW$13))</f>
        <v>1.4403608212836056E-2</v>
      </c>
      <c r="BY14" s="40">
        <f t="shared" si="64"/>
        <v>3.1385960880935079E-2</v>
      </c>
      <c r="BZ14" s="40">
        <f t="shared" si="64"/>
        <v>3.88161931695266E-2</v>
      </c>
      <c r="CA14" s="40">
        <f t="shared" si="64"/>
        <v>2.4516923183134753E-2</v>
      </c>
      <c r="CB14" s="40">
        <f t="shared" si="64"/>
        <v>2.3858614412668819E-2</v>
      </c>
      <c r="CC14" s="40">
        <f t="shared" si="64"/>
        <v>2.3616532255633902E-2</v>
      </c>
      <c r="CD14" s="40">
        <f t="shared" si="64"/>
        <v>3.1026498373446933E-2</v>
      </c>
      <c r="CE14" s="40">
        <f t="shared" si="64"/>
        <v>2.3940290572907832E-2</v>
      </c>
      <c r="CF14" s="40">
        <f t="shared" si="64"/>
        <v>4.7582022919485786E-3</v>
      </c>
      <c r="CG14" s="40">
        <f t="shared" si="64"/>
        <v>1.3578481323703361E-2</v>
      </c>
      <c r="CH14" s="40">
        <f t="shared" ref="CH14:CN21" si="65">BG14*(1-SUM(CH$11:CH$13))/(SUM(BG$6:BG$21)-SUM(BG$11:BG$13))</f>
        <v>2.9896609267064458E-2</v>
      </c>
      <c r="CI14" s="40">
        <f t="shared" si="65"/>
        <v>3.3966305111678023E-2</v>
      </c>
      <c r="CJ14" s="40">
        <f t="shared" si="65"/>
        <v>2.459626352176383E-2</v>
      </c>
      <c r="CK14" s="40">
        <f t="shared" si="65"/>
        <v>2.230951588524804E-2</v>
      </c>
      <c r="CL14" s="40">
        <f t="shared" si="65"/>
        <v>2.2433163729404158E-2</v>
      </c>
      <c r="CM14" s="40">
        <f t="shared" si="65"/>
        <v>2.8866834267725041E-2</v>
      </c>
      <c r="CN14" s="48">
        <f t="shared" si="65"/>
        <v>2.2593049237809363E-2</v>
      </c>
      <c r="CO14" s="108">
        <f t="shared" si="20"/>
        <v>7.6728990102515595E-3</v>
      </c>
      <c r="CP14" s="40">
        <f t="shared" si="19"/>
        <v>7.4316948775485963E-3</v>
      </c>
      <c r="CQ14" s="40">
        <f t="shared" si="19"/>
        <v>7.9744426649287839E-3</v>
      </c>
      <c r="CR14" s="40">
        <f t="shared" si="19"/>
        <v>1.4832832190300146E-2</v>
      </c>
      <c r="CS14" s="40">
        <f t="shared" si="19"/>
        <v>3.6354649169672596E-3</v>
      </c>
      <c r="CT14" s="40">
        <f t="shared" si="19"/>
        <v>8.56687783785599E-3</v>
      </c>
      <c r="CU14" s="40">
        <f t="shared" si="19"/>
        <v>7.7290321273147692E-3</v>
      </c>
      <c r="CV14" s="40">
        <f t="shared" si="19"/>
        <v>9.5429877080425649E-3</v>
      </c>
      <c r="CW14" s="48">
        <f t="shared" si="19"/>
        <v>8.094013664628974E-3</v>
      </c>
    </row>
    <row r="15" spans="1:101" x14ac:dyDescent="0.25">
      <c r="A15" s="89"/>
      <c r="B15" s="2" t="s">
        <v>7</v>
      </c>
      <c r="C15" s="7">
        <v>0.10674033149158221</v>
      </c>
      <c r="D15" s="7">
        <v>0.12632973503445044</v>
      </c>
      <c r="E15" s="7">
        <v>0.10310767376418067</v>
      </c>
      <c r="F15" s="7">
        <v>8.9596031182875832E-2</v>
      </c>
      <c r="G15" s="7">
        <v>8.5218377765065967E-2</v>
      </c>
      <c r="H15" s="7">
        <f t="shared" si="27"/>
        <v>0.11027705105112695</v>
      </c>
      <c r="I15" s="7">
        <f t="shared" si="28"/>
        <v>0.11372836936831127</v>
      </c>
      <c r="J15" s="7">
        <f t="shared" si="29"/>
        <v>8.7212297131097571E-2</v>
      </c>
      <c r="K15" s="7">
        <f t="shared" si="30"/>
        <v>0.10716535644695752</v>
      </c>
      <c r="L15" s="7">
        <v>0.10869486948694253</v>
      </c>
      <c r="M15" s="7">
        <v>0.11847890088331534</v>
      </c>
      <c r="N15" s="7">
        <v>9.1452390517994517E-2</v>
      </c>
      <c r="O15" s="7">
        <v>8.1559888578597486E-2</v>
      </c>
      <c r="P15" s="7">
        <v>7.1691625069160408E-2</v>
      </c>
      <c r="Q15" s="40">
        <f t="shared" si="31"/>
        <v>0.10158560154685425</v>
      </c>
      <c r="R15" s="40">
        <f t="shared" si="32"/>
        <v>0.10381306498574464</v>
      </c>
      <c r="S15" s="40">
        <f t="shared" si="33"/>
        <v>7.6186389693632145E-2</v>
      </c>
      <c r="T15" s="40">
        <f t="shared" si="34"/>
        <v>9.7873476637410181E-2</v>
      </c>
      <c r="U15" s="7">
        <v>0.10765976597668776</v>
      </c>
      <c r="V15" s="7">
        <v>0.11832973503447672</v>
      </c>
      <c r="W15" s="7">
        <v>8.9535958215942041E-2</v>
      </c>
      <c r="X15" s="7">
        <v>7.8635097492297953E-2</v>
      </c>
      <c r="Y15" s="7">
        <v>6.6577925679243574E-2</v>
      </c>
      <c r="Z15" s="7">
        <f t="shared" si="22"/>
        <v>0.10026815115192388</v>
      </c>
      <c r="AA15" s="7">
        <f t="shared" si="23"/>
        <v>0.10270489853195283</v>
      </c>
      <c r="AB15" s="7">
        <f t="shared" si="24"/>
        <v>7.2069687151225789E-2</v>
      </c>
      <c r="AC15" s="7">
        <f t="shared" si="25"/>
        <v>9.6084621895612246E-2</v>
      </c>
      <c r="AD15" s="7">
        <v>0.10481548154818537</v>
      </c>
      <c r="AE15" s="7">
        <v>0.11239057899905536</v>
      </c>
      <c r="AF15" s="7">
        <v>8.4069907593315354E-2</v>
      </c>
      <c r="AG15" s="7">
        <v>6.664345403847409E-2</v>
      </c>
      <c r="AH15" s="7">
        <v>5.5768164170564072E-2</v>
      </c>
      <c r="AI15" s="7">
        <f t="shared" si="3"/>
        <v>9.4076815521285689E-2</v>
      </c>
      <c r="AJ15" s="7">
        <f t="shared" si="4"/>
        <v>9.7022471399098281E-2</v>
      </c>
      <c r="AK15" s="7">
        <f t="shared" si="15"/>
        <v>6.0721605891330022E-2</v>
      </c>
      <c r="AL15" s="33">
        <f t="shared" si="5"/>
        <v>8.9319786993069222E-2</v>
      </c>
      <c r="AM15" s="7">
        <f t="shared" si="36"/>
        <v>0.10796614676978704</v>
      </c>
      <c r="AN15" s="7">
        <f t="shared" si="37"/>
        <v>0.12140597685120802</v>
      </c>
      <c r="AO15" s="7">
        <f t="shared" si="38"/>
        <v>9.5797903215388724E-2</v>
      </c>
      <c r="AP15" s="7">
        <f t="shared" si="39"/>
        <v>8.4556054264780106E-2</v>
      </c>
      <c r="AQ15" s="7">
        <f t="shared" si="40"/>
        <v>7.6734889514389851E-2</v>
      </c>
      <c r="AR15" s="40">
        <f t="shared" si="41"/>
        <v>0.10482608943391923</v>
      </c>
      <c r="AS15" s="40">
        <f t="shared" si="42"/>
        <v>0.10750985039909533</v>
      </c>
      <c r="AT15" s="40">
        <f t="shared" si="43"/>
        <v>8.0297248242305982E-2</v>
      </c>
      <c r="AU15" s="40">
        <f t="shared" si="44"/>
        <v>0.10133782673874825</v>
      </c>
      <c r="AV15" s="7">
        <f t="shared" si="45"/>
        <v>0.10731696742387219</v>
      </c>
      <c r="AW15" s="7">
        <f t="shared" si="46"/>
        <v>0.12131242544574708</v>
      </c>
      <c r="AX15" s="7">
        <f t="shared" si="47"/>
        <v>9.4595986444736185E-2</v>
      </c>
      <c r="AY15" s="7">
        <f t="shared" si="48"/>
        <v>8.2721731469493492E-2</v>
      </c>
      <c r="AZ15" s="7">
        <f t="shared" si="49"/>
        <v>7.3527762891532289E-2</v>
      </c>
      <c r="BA15" s="7">
        <f t="shared" si="50"/>
        <v>0.10399983237152587</v>
      </c>
      <c r="BB15" s="7">
        <f t="shared" si="51"/>
        <v>0.10681484862728192</v>
      </c>
      <c r="BC15" s="7">
        <f t="shared" si="52"/>
        <v>7.7715401849815638E-2</v>
      </c>
      <c r="BD15" s="7">
        <f t="shared" si="53"/>
        <v>0.10021592198264204</v>
      </c>
      <c r="BE15" s="7">
        <f t="shared" si="54"/>
        <v>0.10553313548185074</v>
      </c>
      <c r="BF15" s="7">
        <f t="shared" si="55"/>
        <v>0.11758760238006921</v>
      </c>
      <c r="BG15" s="7">
        <f t="shared" si="56"/>
        <v>9.1167877919569568E-2</v>
      </c>
      <c r="BH15" s="7">
        <f t="shared" si="57"/>
        <v>7.5201008008820985E-2</v>
      </c>
      <c r="BI15" s="7">
        <f t="shared" si="58"/>
        <v>6.6748272882873244E-2</v>
      </c>
      <c r="BJ15" s="7">
        <f t="shared" si="59"/>
        <v>0.1001168514182029</v>
      </c>
      <c r="BK15" s="7">
        <f t="shared" si="60"/>
        <v>0.1032510366096728</v>
      </c>
      <c r="BL15" s="7">
        <f t="shared" si="61"/>
        <v>7.0598297234959764E-2</v>
      </c>
      <c r="BM15" s="33">
        <f t="shared" si="62"/>
        <v>9.5973263104812551E-2</v>
      </c>
      <c r="BN15" s="40">
        <f t="shared" si="63"/>
        <v>0.10814387778612269</v>
      </c>
      <c r="BO15" s="40">
        <f t="shared" si="63"/>
        <v>0.12163893974181636</v>
      </c>
      <c r="BP15" s="40">
        <f t="shared" si="63"/>
        <v>9.6066925142210532E-2</v>
      </c>
      <c r="BQ15" s="40">
        <f t="shared" si="63"/>
        <v>8.4943665016773376E-2</v>
      </c>
      <c r="BR15" s="40">
        <f t="shared" si="63"/>
        <v>7.7006691470066613E-2</v>
      </c>
      <c r="BS15" s="40">
        <f t="shared" si="63"/>
        <v>0.10509594619083566</v>
      </c>
      <c r="BT15" s="40">
        <f t="shared" si="63"/>
        <v>0.10776752506021446</v>
      </c>
      <c r="BU15" s="40">
        <f t="shared" si="63"/>
        <v>8.0618823744529389E-2</v>
      </c>
      <c r="BV15" s="40">
        <f t="shared" si="63"/>
        <v>0.10161065502118516</v>
      </c>
      <c r="BW15" s="40">
        <f t="shared" si="63"/>
        <v>0.10748318318955706</v>
      </c>
      <c r="BX15" s="40">
        <f t="shared" si="64"/>
        <v>0.12155023625431442</v>
      </c>
      <c r="BY15" s="40">
        <f t="shared" si="64"/>
        <v>9.4836777396361163E-2</v>
      </c>
      <c r="BZ15" s="40">
        <f t="shared" si="64"/>
        <v>8.3075756426885736E-2</v>
      </c>
      <c r="CA15" s="40">
        <f t="shared" si="64"/>
        <v>7.3779073955873173E-2</v>
      </c>
      <c r="CB15" s="40">
        <f t="shared" si="64"/>
        <v>0.1042533391698858</v>
      </c>
      <c r="CC15" s="40">
        <f t="shared" si="64"/>
        <v>0.10705802918171646</v>
      </c>
      <c r="CD15" s="40">
        <f t="shared" si="64"/>
        <v>7.8010598683178375E-2</v>
      </c>
      <c r="CE15" s="40">
        <f t="shared" si="64"/>
        <v>0.10047239345371144</v>
      </c>
      <c r="CF15" s="40">
        <f t="shared" si="64"/>
        <v>0.10556545634717432</v>
      </c>
      <c r="CG15" s="40">
        <f t="shared" si="64"/>
        <v>0.11754040466579622</v>
      </c>
      <c r="CH15" s="40">
        <f t="shared" si="65"/>
        <v>9.1137558152624226E-2</v>
      </c>
      <c r="CI15" s="40">
        <f t="shared" si="65"/>
        <v>7.5272712308727285E-2</v>
      </c>
      <c r="CJ15" s="40">
        <f t="shared" si="65"/>
        <v>6.6878958925317825E-2</v>
      </c>
      <c r="CK15" s="40">
        <f t="shared" si="65"/>
        <v>0.10010134604029132</v>
      </c>
      <c r="CL15" s="40">
        <f t="shared" si="65"/>
        <v>0.10321340000768872</v>
      </c>
      <c r="CM15" s="40">
        <f t="shared" si="65"/>
        <v>7.0705195437523266E-2</v>
      </c>
      <c r="CN15" s="48">
        <f t="shared" si="65"/>
        <v>9.5983948113863862E-2</v>
      </c>
      <c r="CO15" s="108">
        <f t="shared" si="20"/>
        <v>0.14999029565889213</v>
      </c>
      <c r="CP15" s="40">
        <f t="shared" si="19"/>
        <v>0.13083726499001147</v>
      </c>
      <c r="CQ15" s="40">
        <f t="shared" si="19"/>
        <v>0.10457440436128929</v>
      </c>
      <c r="CR15" s="40">
        <f t="shared" si="19"/>
        <v>9.4324277943364745E-2</v>
      </c>
      <c r="CS15" s="40">
        <f t="shared" si="19"/>
        <v>0.11977900200110571</v>
      </c>
      <c r="CT15" s="40">
        <f t="shared" si="19"/>
        <v>0.11594532385867927</v>
      </c>
      <c r="CU15" s="40">
        <f t="shared" si="19"/>
        <v>0.11644950159068043</v>
      </c>
      <c r="CV15" s="40">
        <f t="shared" si="19"/>
        <v>0.10634956284447805</v>
      </c>
      <c r="CW15" s="48">
        <f t="shared" si="19"/>
        <v>0.11631292825002075</v>
      </c>
    </row>
    <row r="16" spans="1:101" x14ac:dyDescent="0.25">
      <c r="A16" s="89"/>
      <c r="B16" s="2" t="s">
        <v>6</v>
      </c>
      <c r="C16" s="7">
        <v>3.483425414371067E-2</v>
      </c>
      <c r="D16" s="7">
        <v>0.12267713444584807</v>
      </c>
      <c r="E16" s="7">
        <v>0.15114302932927873</v>
      </c>
      <c r="F16" s="7">
        <v>0.11530829199205841</v>
      </c>
      <c r="G16" s="7">
        <v>0.10768576290337202</v>
      </c>
      <c r="H16" s="7">
        <f t="shared" si="27"/>
        <v>0.12670767100390901</v>
      </c>
      <c r="I16" s="7">
        <f t="shared" si="28"/>
        <v>0.13812404702889386</v>
      </c>
      <c r="J16" s="7">
        <f t="shared" si="29"/>
        <v>0.11115764770499593</v>
      </c>
      <c r="K16" s="7">
        <f t="shared" si="30"/>
        <v>0.12434559987102214</v>
      </c>
      <c r="L16" s="7">
        <v>2.850585058531353E-2</v>
      </c>
      <c r="M16" s="7">
        <v>0.10475956820441613</v>
      </c>
      <c r="N16" s="7">
        <v>9.3481317798219443E-2</v>
      </c>
      <c r="O16" s="7">
        <v>7.0132311977701672E-2</v>
      </c>
      <c r="P16" s="7">
        <v>5.5158069882950703E-2</v>
      </c>
      <c r="Q16" s="40">
        <f t="shared" si="31"/>
        <v>8.9344196363210726E-2</v>
      </c>
      <c r="R16" s="40">
        <f t="shared" si="32"/>
        <v>9.8639467331858396E-2</v>
      </c>
      <c r="S16" s="40">
        <f t="shared" si="33"/>
        <v>6.1978489056131209E-2</v>
      </c>
      <c r="T16" s="40">
        <f t="shared" si="34"/>
        <v>8.5099087929427386E-2</v>
      </c>
      <c r="U16" s="7">
        <v>2.5463546355112519E-2</v>
      </c>
      <c r="V16" s="7">
        <v>9.7254170755999791E-2</v>
      </c>
      <c r="W16" s="7">
        <v>9.418240257124999E-2</v>
      </c>
      <c r="X16" s="7">
        <v>5.6908077994603429E-2</v>
      </c>
      <c r="Y16" s="7">
        <v>5.219633943371E-2</v>
      </c>
      <c r="Z16" s="7">
        <f t="shared" si="22"/>
        <v>8.5086478619010988E-2</v>
      </c>
      <c r="AA16" s="7">
        <f t="shared" si="23"/>
        <v>9.5587287110868696E-2</v>
      </c>
      <c r="AB16" s="7">
        <f t="shared" si="24"/>
        <v>5.4342426816055465E-2</v>
      </c>
      <c r="AC16" s="7">
        <f t="shared" si="25"/>
        <v>8.100230115817901E-2</v>
      </c>
      <c r="AD16" s="7">
        <v>2.3204320432441986E-2</v>
      </c>
      <c r="AE16" s="7">
        <v>8.4704612365398002E-2</v>
      </c>
      <c r="AF16" s="7">
        <v>6.6528726396156618E-2</v>
      </c>
      <c r="AG16" s="7">
        <v>4.9909470752215669E-2</v>
      </c>
      <c r="AH16" s="7">
        <v>4.8230726566083522E-2</v>
      </c>
      <c r="AI16" s="7">
        <f t="shared" si="3"/>
        <v>6.7530073114999575E-2</v>
      </c>
      <c r="AJ16" s="7">
        <f t="shared" si="4"/>
        <v>7.4841535064086653E-2</v>
      </c>
      <c r="AK16" s="7">
        <f t="shared" si="15"/>
        <v>4.8995355517686662E-2</v>
      </c>
      <c r="AL16" s="33">
        <f t="shared" si="5"/>
        <v>6.5133550688025635E-2</v>
      </c>
      <c r="AM16" s="7">
        <f t="shared" si="36"/>
        <v>3.0865309161856327E-2</v>
      </c>
      <c r="AN16" s="7">
        <f t="shared" si="37"/>
        <v>0.11143988733214065</v>
      </c>
      <c r="AO16" s="7">
        <f t="shared" si="38"/>
        <v>0.11497969705843107</v>
      </c>
      <c r="AP16" s="7">
        <f t="shared" si="39"/>
        <v>8.6975557278827414E-2</v>
      </c>
      <c r="AQ16" s="7">
        <f t="shared" si="40"/>
        <v>7.4742300670285491E-2</v>
      </c>
      <c r="AR16" s="40">
        <f t="shared" si="41"/>
        <v>0.10327465605607573</v>
      </c>
      <c r="AS16" s="40">
        <f t="shared" si="42"/>
        <v>0.11336075198883025</v>
      </c>
      <c r="AT16" s="40">
        <f t="shared" si="43"/>
        <v>8.0314264673230509E-2</v>
      </c>
      <c r="AU16" s="40">
        <f t="shared" si="44"/>
        <v>9.9731612284975749E-2</v>
      </c>
      <c r="AV16" s="7">
        <f t="shared" si="45"/>
        <v>2.895728638860752E-2</v>
      </c>
      <c r="AW16" s="7">
        <f t="shared" si="46"/>
        <v>0.10673277450900405</v>
      </c>
      <c r="AX16" s="7">
        <f t="shared" si="47"/>
        <v>0.11541939197771003</v>
      </c>
      <c r="AY16" s="7">
        <f t="shared" si="48"/>
        <v>7.8681797782968216E-2</v>
      </c>
      <c r="AZ16" s="7">
        <f t="shared" si="49"/>
        <v>7.2884810847513137E-2</v>
      </c>
      <c r="BA16" s="7">
        <f t="shared" si="50"/>
        <v>0.10060437004807124</v>
      </c>
      <c r="BB16" s="7">
        <f t="shared" si="51"/>
        <v>0.11144653535267117</v>
      </c>
      <c r="BC16" s="7">
        <f t="shared" si="52"/>
        <v>7.5525203636081312E-2</v>
      </c>
      <c r="BD16" s="7">
        <f t="shared" si="53"/>
        <v>9.716225634118511E-2</v>
      </c>
      <c r="BE16" s="7">
        <f t="shared" si="54"/>
        <v>2.7540381902995105E-2</v>
      </c>
      <c r="BF16" s="7">
        <f t="shared" si="55"/>
        <v>9.8862147053083313E-2</v>
      </c>
      <c r="BG16" s="7">
        <f t="shared" si="56"/>
        <v>9.8076010148128834E-2</v>
      </c>
      <c r="BH16" s="7">
        <f t="shared" si="57"/>
        <v>7.4292525379853674E-2</v>
      </c>
      <c r="BI16" s="7">
        <f t="shared" si="58"/>
        <v>7.0397722414276498E-2</v>
      </c>
      <c r="BJ16" s="7">
        <f t="shared" si="59"/>
        <v>8.9593629838229966E-2</v>
      </c>
      <c r="BK16" s="7">
        <f t="shared" si="60"/>
        <v>9.8435552768980694E-2</v>
      </c>
      <c r="BL16" s="7">
        <f t="shared" si="61"/>
        <v>7.2171714623972011E-2</v>
      </c>
      <c r="BM16" s="33">
        <f t="shared" si="62"/>
        <v>8.7209952104322225E-2</v>
      </c>
      <c r="BN16" s="40">
        <f t="shared" si="63"/>
        <v>3.0916118817762153E-2</v>
      </c>
      <c r="BO16" s="40">
        <f t="shared" si="63"/>
        <v>0.11165372654298758</v>
      </c>
      <c r="BP16" s="40">
        <f t="shared" si="63"/>
        <v>0.11530258575024828</v>
      </c>
      <c r="BQ16" s="40">
        <f t="shared" si="63"/>
        <v>8.7374259198577733E-2</v>
      </c>
      <c r="BR16" s="40">
        <f t="shared" si="63"/>
        <v>7.500704469510297E-2</v>
      </c>
      <c r="BS16" s="40">
        <f t="shared" si="63"/>
        <v>0.10354051891431507</v>
      </c>
      <c r="BT16" s="40">
        <f t="shared" si="63"/>
        <v>0.1136324498215823</v>
      </c>
      <c r="BU16" s="40">
        <f t="shared" si="63"/>
        <v>8.063590832308587E-2</v>
      </c>
      <c r="BV16" s="40">
        <f t="shared" si="63"/>
        <v>0.10000011621248271</v>
      </c>
      <c r="BW16" s="40">
        <f t="shared" si="63"/>
        <v>2.9002136309778215E-2</v>
      </c>
      <c r="BX16" s="40">
        <f t="shared" si="64"/>
        <v>0.10694200458014769</v>
      </c>
      <c r="BY16" s="40">
        <f t="shared" si="64"/>
        <v>0.11571318821870091</v>
      </c>
      <c r="BZ16" s="40">
        <f t="shared" si="64"/>
        <v>7.901853299888828E-2</v>
      </c>
      <c r="CA16" s="40">
        <f t="shared" si="64"/>
        <v>7.3133924361484623E-2</v>
      </c>
      <c r="CB16" s="40">
        <f t="shared" si="64"/>
        <v>0.10084960017171986</v>
      </c>
      <c r="CC16" s="40">
        <f t="shared" si="64"/>
        <v>0.11170026065964078</v>
      </c>
      <c r="CD16" s="40">
        <f t="shared" si="64"/>
        <v>7.5812081145838386E-2</v>
      </c>
      <c r="CE16" s="40">
        <f t="shared" si="64"/>
        <v>9.7410912905164654E-2</v>
      </c>
      <c r="CF16" s="40">
        <f t="shared" si="64"/>
        <v>2.7548816495318953E-2</v>
      </c>
      <c r="CG16" s="40">
        <f t="shared" si="64"/>
        <v>9.8822465426155123E-2</v>
      </c>
      <c r="CH16" s="40">
        <f t="shared" si="65"/>
        <v>9.8043392938663418E-2</v>
      </c>
      <c r="CI16" s="40">
        <f t="shared" si="65"/>
        <v>7.4363363439896815E-2</v>
      </c>
      <c r="CJ16" s="40">
        <f t="shared" si="65"/>
        <v>7.0535553692032224E-2</v>
      </c>
      <c r="CK16" s="40">
        <f t="shared" si="65"/>
        <v>8.957975422119413E-2</v>
      </c>
      <c r="CL16" s="40">
        <f t="shared" si="65"/>
        <v>9.839967148543817E-2</v>
      </c>
      <c r="CM16" s="40">
        <f t="shared" si="65"/>
        <v>7.2280995256386593E-2</v>
      </c>
      <c r="CN16" s="48">
        <f t="shared" si="65"/>
        <v>8.7219661466049161E-2</v>
      </c>
      <c r="CO16" s="108">
        <f t="shared" si="20"/>
        <v>4.8948696383655052E-2</v>
      </c>
      <c r="CP16" s="40">
        <f t="shared" si="19"/>
        <v>0.1270543371545077</v>
      </c>
      <c r="CQ16" s="40">
        <f t="shared" si="19"/>
        <v>0.15329307401134534</v>
      </c>
      <c r="CR16" s="40">
        <f t="shared" si="19"/>
        <v>0.12139345057409573</v>
      </c>
      <c r="CS16" s="40">
        <f t="shared" si="19"/>
        <v>0.1513581172109702</v>
      </c>
      <c r="CT16" s="40">
        <f t="shared" si="19"/>
        <v>0.13322048250198545</v>
      </c>
      <c r="CU16" s="40">
        <f t="shared" si="19"/>
        <v>0.14142888466212455</v>
      </c>
      <c r="CV16" s="40">
        <f t="shared" si="19"/>
        <v>0.1355493161987997</v>
      </c>
      <c r="CW16" s="48">
        <f t="shared" si="19"/>
        <v>0.13495966714917412</v>
      </c>
    </row>
    <row r="17" spans="1:101" x14ac:dyDescent="0.25">
      <c r="A17" s="89"/>
      <c r="B17" s="2" t="s">
        <v>5</v>
      </c>
      <c r="C17" s="7">
        <v>0.16168508287303157</v>
      </c>
      <c r="D17" s="7">
        <v>0.22225318940089683</v>
      </c>
      <c r="E17" s="7">
        <v>0.18800522298059572</v>
      </c>
      <c r="F17" s="7">
        <v>0.12012756910044282</v>
      </c>
      <c r="G17" s="7">
        <v>9.8105501985218876E-2</v>
      </c>
      <c r="H17" s="7">
        <f t="shared" si="27"/>
        <v>0.19022046656444042</v>
      </c>
      <c r="I17" s="7">
        <f t="shared" si="28"/>
        <v>0.20366865708220933</v>
      </c>
      <c r="J17" s="7">
        <f t="shared" si="29"/>
        <v>0.10813604161689694</v>
      </c>
      <c r="K17" s="7">
        <f t="shared" si="30"/>
        <v>0.17878196641032959</v>
      </c>
      <c r="L17" s="7">
        <v>0.15918991899169832</v>
      </c>
      <c r="M17" s="7">
        <v>0.21773110892983621</v>
      </c>
      <c r="N17" s="7">
        <v>0.17080755323366048</v>
      </c>
      <c r="O17" s="7">
        <v>9.4094707521221399E-2</v>
      </c>
      <c r="P17" s="7">
        <v>8.8042151968642179E-2</v>
      </c>
      <c r="Q17" s="40">
        <f t="shared" si="31"/>
        <v>0.1778356589976238</v>
      </c>
      <c r="R17" s="40">
        <f t="shared" si="32"/>
        <v>0.19226821496874</v>
      </c>
      <c r="S17" s="40">
        <f t="shared" si="33"/>
        <v>9.0798950321196004E-2</v>
      </c>
      <c r="T17" s="40">
        <f t="shared" si="34"/>
        <v>0.16668542897060337</v>
      </c>
      <c r="U17" s="7">
        <v>0.1144554455448082</v>
      </c>
      <c r="V17" s="7">
        <v>0.16288518155030615</v>
      </c>
      <c r="W17" s="7">
        <v>0.11561068702208663</v>
      </c>
      <c r="X17" s="7">
        <v>6.3628133705199971E-2</v>
      </c>
      <c r="Y17" s="7">
        <v>7.14753189127217E-2</v>
      </c>
      <c r="Z17" s="7">
        <f t="shared" si="22"/>
        <v>0.12658195407922662</v>
      </c>
      <c r="AA17" s="7">
        <f t="shared" si="23"/>
        <v>0.1372318519298788</v>
      </c>
      <c r="AB17" s="7">
        <f t="shared" si="24"/>
        <v>6.790110847147067E-2</v>
      </c>
      <c r="AC17" s="7">
        <f t="shared" si="25"/>
        <v>0.11973901322022551</v>
      </c>
      <c r="AD17" s="7">
        <v>0.11128712871314626</v>
      </c>
      <c r="AE17" s="7">
        <v>0.14222767419033816</v>
      </c>
      <c r="AF17" s="7">
        <v>0.10622137404517729</v>
      </c>
      <c r="AG17" s="7">
        <v>5.7116991643897046E-2</v>
      </c>
      <c r="AH17" s="7">
        <v>6.6910704381379638E-2</v>
      </c>
      <c r="AI17" s="7">
        <f t="shared" si="3"/>
        <v>0.11395084919704743</v>
      </c>
      <c r="AJ17" s="7">
        <f t="shared" si="4"/>
        <v>0.12268898857870289</v>
      </c>
      <c r="AK17" s="7">
        <f t="shared" si="15"/>
        <v>6.2449895900477406E-2</v>
      </c>
      <c r="AL17" s="33">
        <f t="shared" si="5"/>
        <v>0.10810957567345338</v>
      </c>
      <c r="AM17" s="7">
        <f t="shared" si="36"/>
        <v>0.16012020666462648</v>
      </c>
      <c r="AN17" s="7">
        <f t="shared" si="37"/>
        <v>0.21941710468734493</v>
      </c>
      <c r="AO17" s="7">
        <f t="shared" si="38"/>
        <v>0.1772194688149788</v>
      </c>
      <c r="AP17" s="7">
        <f t="shared" si="39"/>
        <v>0.10380070334753733</v>
      </c>
      <c r="AQ17" s="7">
        <f t="shared" si="40"/>
        <v>9.1794134168617092E-2</v>
      </c>
      <c r="AR17" s="40">
        <f t="shared" si="41"/>
        <v>0.18245316484451052</v>
      </c>
      <c r="AS17" s="40">
        <f t="shared" si="42"/>
        <v>0.19651871364076492</v>
      </c>
      <c r="AT17" s="40">
        <f t="shared" si="43"/>
        <v>9.726284731709299E-2</v>
      </c>
      <c r="AU17" s="40">
        <f t="shared" si="44"/>
        <v>0.17119545724949872</v>
      </c>
      <c r="AV17" s="7">
        <f t="shared" si="45"/>
        <v>0.13206436884319961</v>
      </c>
      <c r="AW17" s="7">
        <f t="shared" si="46"/>
        <v>0.18501973001940139</v>
      </c>
      <c r="AX17" s="7">
        <f t="shared" si="47"/>
        <v>0.14260199805115181</v>
      </c>
      <c r="AY17" s="7">
        <f t="shared" si="48"/>
        <v>8.4693174229716672E-2</v>
      </c>
      <c r="AZ17" s="7">
        <f t="shared" si="49"/>
        <v>8.1404017875343265E-2</v>
      </c>
      <c r="BA17" s="7">
        <f t="shared" si="50"/>
        <v>0.15030870170144908</v>
      </c>
      <c r="BB17" s="7">
        <f t="shared" si="51"/>
        <v>0.16200190464037184</v>
      </c>
      <c r="BC17" s="7">
        <f t="shared" si="52"/>
        <v>8.2902152132890816E-2</v>
      </c>
      <c r="BD17" s="7">
        <f t="shared" si="53"/>
        <v>0.14175236951194883</v>
      </c>
      <c r="BE17" s="7">
        <f t="shared" si="54"/>
        <v>0.13007731554074961</v>
      </c>
      <c r="BF17" s="7">
        <f t="shared" si="55"/>
        <v>0.17206409129987413</v>
      </c>
      <c r="BG17" s="7">
        <f t="shared" si="56"/>
        <v>0.13671336179733445</v>
      </c>
      <c r="BH17" s="7">
        <f t="shared" si="57"/>
        <v>8.0609622292505137E-2</v>
      </c>
      <c r="BI17" s="7">
        <f t="shared" si="58"/>
        <v>7.8541257343229198E-2</v>
      </c>
      <c r="BJ17" s="7">
        <f t="shared" si="59"/>
        <v>0.14238693124626361</v>
      </c>
      <c r="BK17" s="7">
        <f t="shared" si="60"/>
        <v>0.15288114867295968</v>
      </c>
      <c r="BL17" s="7">
        <f t="shared" si="61"/>
        <v>7.9483349495066483E-2</v>
      </c>
      <c r="BM17" s="33">
        <f t="shared" si="62"/>
        <v>0.13445880844759403</v>
      </c>
      <c r="BN17" s="40">
        <f t="shared" si="63"/>
        <v>0.16038379231547922</v>
      </c>
      <c r="BO17" s="40">
        <f t="shared" si="63"/>
        <v>0.21983813867827867</v>
      </c>
      <c r="BP17" s="40">
        <f t="shared" si="63"/>
        <v>0.17771714069892131</v>
      </c>
      <c r="BQ17" s="40">
        <f t="shared" si="63"/>
        <v>0.10427653289081261</v>
      </c>
      <c r="BR17" s="40">
        <f t="shared" si="63"/>
        <v>9.2119277338100727E-2</v>
      </c>
      <c r="BS17" s="40">
        <f t="shared" si="63"/>
        <v>0.18292285916984466</v>
      </c>
      <c r="BT17" s="40">
        <f t="shared" si="63"/>
        <v>0.1969897206485226</v>
      </c>
      <c r="BU17" s="40">
        <f t="shared" si="63"/>
        <v>9.7652366879199148E-2</v>
      </c>
      <c r="BV17" s="40">
        <f t="shared" si="63"/>
        <v>0.17165636078439292</v>
      </c>
      <c r="BW17" s="40">
        <f t="shared" si="63"/>
        <v>0.13226891413285785</v>
      </c>
      <c r="BX17" s="40">
        <f t="shared" si="64"/>
        <v>0.18538242733944221</v>
      </c>
      <c r="BY17" s="40">
        <f t="shared" si="64"/>
        <v>0.14296498671594488</v>
      </c>
      <c r="BZ17" s="40">
        <f t="shared" si="64"/>
        <v>8.5055636388879127E-2</v>
      </c>
      <c r="CA17" s="40">
        <f t="shared" si="64"/>
        <v>8.1682249247676142E-2</v>
      </c>
      <c r="CB17" s="40">
        <f t="shared" si="64"/>
        <v>0.15067508957790116</v>
      </c>
      <c r="CC17" s="40">
        <f t="shared" si="64"/>
        <v>0.16237072707935093</v>
      </c>
      <c r="CD17" s="40">
        <f t="shared" si="64"/>
        <v>8.3217050495455774E-2</v>
      </c>
      <c r="CE17" s="40">
        <f t="shared" si="64"/>
        <v>0.14211514059679303</v>
      </c>
      <c r="CF17" s="40">
        <f t="shared" si="64"/>
        <v>0.13011715337346488</v>
      </c>
      <c r="CG17" s="40">
        <f t="shared" si="64"/>
        <v>0.17199502762603916</v>
      </c>
      <c r="CH17" s="40">
        <f t="shared" si="65"/>
        <v>0.1366678949359508</v>
      </c>
      <c r="CI17" s="40">
        <f t="shared" si="65"/>
        <v>8.0686483716111548E-2</v>
      </c>
      <c r="CJ17" s="40">
        <f t="shared" si="65"/>
        <v>7.8695032799094844E-2</v>
      </c>
      <c r="CK17" s="40">
        <f t="shared" si="65"/>
        <v>0.14236487938239284</v>
      </c>
      <c r="CL17" s="40">
        <f t="shared" si="65"/>
        <v>0.15282542112646319</v>
      </c>
      <c r="CM17" s="40">
        <f t="shared" si="65"/>
        <v>7.9603701224888981E-2</v>
      </c>
      <c r="CN17" s="48">
        <f t="shared" si="65"/>
        <v>0.13447377817498282</v>
      </c>
      <c r="CO17" s="108">
        <f t="shared" si="20"/>
        <v>0.22719803325391572</v>
      </c>
      <c r="CP17" s="40">
        <f t="shared" si="19"/>
        <v>0.23018333275685596</v>
      </c>
      <c r="CQ17" s="40">
        <f t="shared" si="19"/>
        <v>0.19067964092539919</v>
      </c>
      <c r="CR17" s="40">
        <f t="shared" si="19"/>
        <v>0.1264670551462615</v>
      </c>
      <c r="CS17" s="40">
        <f t="shared" si="19"/>
        <v>0.13789254649980154</v>
      </c>
      <c r="CT17" s="40">
        <f t="shared" si="19"/>
        <v>0.19999785440524553</v>
      </c>
      <c r="CU17" s="40">
        <f t="shared" si="19"/>
        <v>0.2085417538174508</v>
      </c>
      <c r="CV17" s="40">
        <f t="shared" si="19"/>
        <v>0.13186466968530983</v>
      </c>
      <c r="CW17" s="48">
        <f t="shared" si="19"/>
        <v>0.19404268992260379</v>
      </c>
    </row>
    <row r="18" spans="1:101" x14ac:dyDescent="0.25">
      <c r="A18" s="89"/>
      <c r="B18" s="2" t="s">
        <v>4</v>
      </c>
      <c r="C18" s="7">
        <v>7.55064456718224E-3</v>
      </c>
      <c r="D18" s="7">
        <v>7.7212953876320101E-2</v>
      </c>
      <c r="E18" s="7">
        <v>0.15816994777022145</v>
      </c>
      <c r="F18" s="7">
        <v>0.14266477675431063</v>
      </c>
      <c r="G18" s="7">
        <v>6.2308564946499133E-2</v>
      </c>
      <c r="H18" s="7">
        <f t="shared" si="27"/>
        <v>0.11411684983947588</v>
      </c>
      <c r="I18" s="7">
        <f t="shared" si="28"/>
        <v>0.12114396720951318</v>
      </c>
      <c r="J18" s="7">
        <f t="shared" si="29"/>
        <v>9.8908951412153237E-2</v>
      </c>
      <c r="K18" s="7">
        <f t="shared" si="30"/>
        <v>0.10768348608105126</v>
      </c>
      <c r="L18" s="7">
        <v>1.0846084608367348E-2</v>
      </c>
      <c r="M18" s="7">
        <v>7.0975466143163135E-2</v>
      </c>
      <c r="N18" s="7">
        <v>0.14726195259149194</v>
      </c>
      <c r="O18" s="7">
        <v>9.7458217270557312E-2</v>
      </c>
      <c r="P18" s="7">
        <v>6.0582362729018222E-2</v>
      </c>
      <c r="Q18" s="40">
        <f t="shared" si="31"/>
        <v>0.10204155624108596</v>
      </c>
      <c r="R18" s="40">
        <f t="shared" si="32"/>
        <v>0.1123720458839587</v>
      </c>
      <c r="S18" s="40">
        <f t="shared" si="33"/>
        <v>7.7378457232571876E-2</v>
      </c>
      <c r="T18" s="40">
        <f t="shared" si="34"/>
        <v>9.6893304884280135E-2</v>
      </c>
      <c r="U18" s="7">
        <v>8.3708370836005769E-3</v>
      </c>
      <c r="V18" s="7">
        <v>6.6983316977393667E-2</v>
      </c>
      <c r="W18" s="7">
        <v>0.13812776215347453</v>
      </c>
      <c r="X18" s="7">
        <v>9.8642061281671564E-2</v>
      </c>
      <c r="Y18" s="7">
        <v>5.7947864670180163E-2</v>
      </c>
      <c r="Z18" s="7">
        <f t="shared" si="22"/>
        <v>9.6567103736719728E-2</v>
      </c>
      <c r="AA18" s="7">
        <f t="shared" si="23"/>
        <v>0.10558958703862031</v>
      </c>
      <c r="AB18" s="7">
        <f t="shared" si="24"/>
        <v>7.648312522293195E-2</v>
      </c>
      <c r="AC18" s="7">
        <f t="shared" si="25"/>
        <v>9.1771507559354412E-2</v>
      </c>
      <c r="AD18" s="7">
        <v>1.1863186318695689E-2</v>
      </c>
      <c r="AE18" s="7">
        <v>7.1434739941132752E-2</v>
      </c>
      <c r="AF18" s="7">
        <v>0.13449377259940642</v>
      </c>
      <c r="AG18" s="7">
        <v>9.481197771645386E-2</v>
      </c>
      <c r="AH18" s="7">
        <v>5.8313921242501093E-2</v>
      </c>
      <c r="AI18" s="7">
        <f t="shared" si="3"/>
        <v>9.6458317481442221E-2</v>
      </c>
      <c r="AJ18" s="7">
        <f t="shared" si="4"/>
        <v>0.10565349080186062</v>
      </c>
      <c r="AK18" s="7">
        <f t="shared" si="15"/>
        <v>7.4937937508808977E-2</v>
      </c>
      <c r="AL18" s="33">
        <f t="shared" si="5"/>
        <v>9.1721685553604382E-2</v>
      </c>
      <c r="AM18" s="7">
        <f t="shared" si="36"/>
        <v>9.6174249318934091E-3</v>
      </c>
      <c r="AN18" s="7">
        <f t="shared" si="37"/>
        <v>7.3301027999683743E-2</v>
      </c>
      <c r="AO18" s="7">
        <f t="shared" si="38"/>
        <v>0.15132884916972777</v>
      </c>
      <c r="AP18" s="7">
        <f t="shared" si="39"/>
        <v>0.11431286370795195</v>
      </c>
      <c r="AQ18" s="7">
        <f t="shared" si="40"/>
        <v>6.1225953579269576E-2</v>
      </c>
      <c r="AR18" s="40">
        <f t="shared" si="41"/>
        <v>0.10654366404474974</v>
      </c>
      <c r="AS18" s="40">
        <f t="shared" si="42"/>
        <v>0.11564253658723811</v>
      </c>
      <c r="AT18" s="40">
        <f t="shared" si="43"/>
        <v>8.5405807050016949E-2</v>
      </c>
      <c r="AU18" s="40">
        <f t="shared" si="44"/>
        <v>0.10091627613322822</v>
      </c>
      <c r="AV18" s="7">
        <f t="shared" si="45"/>
        <v>8.0650395393349877E-3</v>
      </c>
      <c r="AW18" s="7">
        <f t="shared" si="46"/>
        <v>7.0797296963556855E-2</v>
      </c>
      <c r="AX18" s="7">
        <f t="shared" si="47"/>
        <v>0.14560021651099553</v>
      </c>
      <c r="AY18" s="7">
        <f t="shared" si="48"/>
        <v>0.11505532769651597</v>
      </c>
      <c r="AZ18" s="7">
        <f t="shared" si="49"/>
        <v>5.9573692032760577E-2</v>
      </c>
      <c r="BA18" s="7">
        <f t="shared" si="50"/>
        <v>0.10311028616435625</v>
      </c>
      <c r="BB18" s="7">
        <f t="shared" si="51"/>
        <v>0.11138882461226136</v>
      </c>
      <c r="BC18" s="7">
        <f t="shared" si="52"/>
        <v>8.4844287315385167E-2</v>
      </c>
      <c r="BD18" s="7">
        <f t="shared" si="53"/>
        <v>9.7704070779499538E-2</v>
      </c>
      <c r="BE18" s="7">
        <f t="shared" si="54"/>
        <v>1.0255314202385128E-2</v>
      </c>
      <c r="BF18" s="7">
        <f t="shared" si="55"/>
        <v>7.3589067853483833E-2</v>
      </c>
      <c r="BG18" s="7">
        <f t="shared" si="56"/>
        <v>0.14332111018162885</v>
      </c>
      <c r="BH18" s="7">
        <f t="shared" si="57"/>
        <v>0.11265323832184533</v>
      </c>
      <c r="BI18" s="7">
        <f t="shared" si="58"/>
        <v>5.9803269426550544E-2</v>
      </c>
      <c r="BJ18" s="7">
        <f t="shared" si="59"/>
        <v>0.10304205937414064</v>
      </c>
      <c r="BK18" s="7">
        <f t="shared" si="60"/>
        <v>0.11142890273276897</v>
      </c>
      <c r="BL18" s="7">
        <f t="shared" si="61"/>
        <v>8.3875201673580008E-2</v>
      </c>
      <c r="BM18" s="33">
        <f t="shared" si="62"/>
        <v>9.7672824226102184E-2</v>
      </c>
      <c r="BN18" s="40">
        <f t="shared" si="63"/>
        <v>9.6332568825447731E-3</v>
      </c>
      <c r="BO18" s="40">
        <f t="shared" si="63"/>
        <v>7.3441683507841277E-2</v>
      </c>
      <c r="BP18" s="40">
        <f t="shared" si="63"/>
        <v>0.15175381440613631</v>
      </c>
      <c r="BQ18" s="40">
        <f t="shared" si="63"/>
        <v>0.11483688171529172</v>
      </c>
      <c r="BR18" s="40">
        <f t="shared" si="63"/>
        <v>6.1442821473734956E-2</v>
      </c>
      <c r="BS18" s="40">
        <f t="shared" si="63"/>
        <v>0.10681794240240262</v>
      </c>
      <c r="BT18" s="40">
        <f t="shared" si="63"/>
        <v>0.11591970329629274</v>
      </c>
      <c r="BU18" s="40">
        <f t="shared" si="63"/>
        <v>8.5747841377420392E-2</v>
      </c>
      <c r="BV18" s="40">
        <f t="shared" si="63"/>
        <v>0.10118796948973109</v>
      </c>
      <c r="BW18" s="40">
        <f t="shared" si="63"/>
        <v>8.077530916556025E-3</v>
      </c>
      <c r="BX18" s="40">
        <f t="shared" si="64"/>
        <v>7.0936082107563511E-2</v>
      </c>
      <c r="BY18" s="40">
        <f t="shared" si="64"/>
        <v>0.14597083704161354</v>
      </c>
      <c r="BZ18" s="40">
        <f t="shared" si="64"/>
        <v>0.11554773104400311</v>
      </c>
      <c r="CA18" s="40">
        <f t="shared" si="64"/>
        <v>5.9777309378953404E-2</v>
      </c>
      <c r="CB18" s="40">
        <f t="shared" si="64"/>
        <v>0.10336162463219266</v>
      </c>
      <c r="CC18" s="40">
        <f t="shared" si="64"/>
        <v>0.11164241853178784</v>
      </c>
      <c r="CD18" s="40">
        <f t="shared" si="64"/>
        <v>8.5166562750476141E-2</v>
      </c>
      <c r="CE18" s="40">
        <f t="shared" si="64"/>
        <v>9.7954113948953453E-2</v>
      </c>
      <c r="CF18" s="40">
        <f t="shared" si="64"/>
        <v>1.0258455022826716E-2</v>
      </c>
      <c r="CG18" s="40">
        <f t="shared" si="64"/>
        <v>7.3559530421578909E-2</v>
      </c>
      <c r="CH18" s="40">
        <f t="shared" si="65"/>
        <v>0.14327344577659695</v>
      </c>
      <c r="CI18" s="40">
        <f t="shared" si="65"/>
        <v>0.11276065339246642</v>
      </c>
      <c r="CJ18" s="40">
        <f t="shared" si="65"/>
        <v>5.9920357888454526E-2</v>
      </c>
      <c r="CK18" s="40">
        <f t="shared" si="65"/>
        <v>0.1030261009610588</v>
      </c>
      <c r="CL18" s="40">
        <f t="shared" si="65"/>
        <v>0.11138828517192519</v>
      </c>
      <c r="CM18" s="40">
        <f t="shared" si="65"/>
        <v>8.4002203437782849E-2</v>
      </c>
      <c r="CN18" s="48">
        <f t="shared" si="65"/>
        <v>9.7683698452706136E-2</v>
      </c>
      <c r="CO18" s="108">
        <f t="shared" si="20"/>
        <v>1.0610079575555612E-2</v>
      </c>
      <c r="CP18" s="40">
        <f t="shared" si="19"/>
        <v>7.9967964028600985E-2</v>
      </c>
      <c r="CQ18" s="40">
        <f t="shared" si="19"/>
        <v>0.16041995199850273</v>
      </c>
      <c r="CR18" s="40">
        <f t="shared" si="19"/>
        <v>0.15019361770428083</v>
      </c>
      <c r="CS18" s="40">
        <f t="shared" si="19"/>
        <v>8.7578030949941391E-2</v>
      </c>
      <c r="CT18" s="40">
        <f t="shared" si="19"/>
        <v>0.11998248943232952</v>
      </c>
      <c r="CU18" s="40">
        <f t="shared" si="19"/>
        <v>0.12404252941127891</v>
      </c>
      <c r="CV18" s="40">
        <f t="shared" si="19"/>
        <v>0.12061285036760544</v>
      </c>
      <c r="CW18" s="48">
        <f t="shared" si="19"/>
        <v>0.11687528512497207</v>
      </c>
    </row>
    <row r="19" spans="1:101" x14ac:dyDescent="0.25">
      <c r="A19" s="89"/>
      <c r="B19" s="2" t="s">
        <v>3</v>
      </c>
      <c r="C19" s="7">
        <v>0</v>
      </c>
      <c r="D19" s="7">
        <v>2.2473012757392732E-3</v>
      </c>
      <c r="E19" s="7">
        <v>5.0534351145536185E-2</v>
      </c>
      <c r="F19" s="7">
        <v>6.1800141742817137E-2</v>
      </c>
      <c r="G19" s="7">
        <v>1.0470788428862295E-2</v>
      </c>
      <c r="H19" s="7">
        <f t="shared" si="27"/>
        <v>3.0006073334662885E-2</v>
      </c>
      <c r="I19" s="7">
        <f t="shared" si="28"/>
        <v>2.8450090307539141E-2</v>
      </c>
      <c r="J19" s="7">
        <f t="shared" si="29"/>
        <v>3.3850115627810998E-2</v>
      </c>
      <c r="K19" s="7">
        <f t="shared" si="30"/>
        <v>2.7580252943520882E-2</v>
      </c>
      <c r="L19" s="7">
        <v>2.2502250227225191E-4</v>
      </c>
      <c r="M19" s="7">
        <v>2.6398429832953001E-3</v>
      </c>
      <c r="N19" s="7">
        <v>3.8290478104055961E-2</v>
      </c>
      <c r="O19" s="7">
        <v>4.2270194985615052E-2</v>
      </c>
      <c r="P19" s="7">
        <v>1.01497504160115E-2</v>
      </c>
      <c r="Q19" s="40">
        <f t="shared" si="31"/>
        <v>2.2556139626658374E-2</v>
      </c>
      <c r="R19" s="40">
        <f t="shared" si="32"/>
        <v>2.1985528284796108E-2</v>
      </c>
      <c r="S19" s="40">
        <f t="shared" si="33"/>
        <v>2.4779866224704059E-2</v>
      </c>
      <c r="T19" s="40">
        <f t="shared" si="34"/>
        <v>2.1015559488065407E-2</v>
      </c>
      <c r="U19" s="7">
        <v>1.6741674166410759E-3</v>
      </c>
      <c r="V19" s="7">
        <v>2.217860647630231E-3</v>
      </c>
      <c r="W19" s="7">
        <v>3.4562073122131068E-2</v>
      </c>
      <c r="X19" s="7">
        <v>3.9832869080330548E-2</v>
      </c>
      <c r="Y19" s="7">
        <v>1.2728785357774199E-2</v>
      </c>
      <c r="Z19" s="7">
        <f t="shared" si="22"/>
        <v>2.0622815887164875E-2</v>
      </c>
      <c r="AA19" s="7">
        <f t="shared" si="23"/>
        <v>1.9769327928284366E-2</v>
      </c>
      <c r="AB19" s="7">
        <f t="shared" si="24"/>
        <v>2.5074065414226184E-2</v>
      </c>
      <c r="AC19" s="7">
        <f t="shared" si="25"/>
        <v>1.9642563983042025E-2</v>
      </c>
      <c r="AD19" s="7">
        <v>4.8244824481486048E-3</v>
      </c>
      <c r="AE19" s="7">
        <v>6.2531894012997627E-3</v>
      </c>
      <c r="AF19" s="7">
        <v>3.8222177581740867E-2</v>
      </c>
      <c r="AG19" s="7">
        <v>4.1699164344918882E-2</v>
      </c>
      <c r="AH19" s="7">
        <v>1.5917914586805477E-2</v>
      </c>
      <c r="AI19" s="7">
        <f t="shared" si="3"/>
        <v>2.4163975676664631E-2</v>
      </c>
      <c r="AJ19" s="7">
        <f t="shared" si="4"/>
        <v>2.3601042606474769E-2</v>
      </c>
      <c r="AK19" s="7">
        <f t="shared" si="15"/>
        <v>2.7660674523913079E-2</v>
      </c>
      <c r="AL19" s="33">
        <f t="shared" si="5"/>
        <v>2.3140009902178106E-2</v>
      </c>
      <c r="AM19" s="7">
        <f t="shared" si="36"/>
        <v>1.4112594479103775E-4</v>
      </c>
      <c r="AN19" s="7">
        <f t="shared" si="37"/>
        <v>2.4934891849009372E-3</v>
      </c>
      <c r="AO19" s="7">
        <f t="shared" si="38"/>
        <v>4.2855438443775297E-2</v>
      </c>
      <c r="AP19" s="7">
        <f t="shared" si="39"/>
        <v>4.9551668101304888E-2</v>
      </c>
      <c r="AQ19" s="7">
        <f t="shared" si="40"/>
        <v>1.0269445041334813E-2</v>
      </c>
      <c r="AR19" s="40">
        <f t="shared" si="41"/>
        <v>2.5333745356100609E-2</v>
      </c>
      <c r="AS19" s="40">
        <f t="shared" si="42"/>
        <v>2.4395751679591297E-2</v>
      </c>
      <c r="AT19" s="40">
        <f t="shared" si="43"/>
        <v>2.816158446502489E-2</v>
      </c>
      <c r="AU19" s="40">
        <f t="shared" si="44"/>
        <v>2.3463115515887988E-2</v>
      </c>
      <c r="AV19" s="7">
        <f t="shared" si="45"/>
        <v>1.0499770290794497E-3</v>
      </c>
      <c r="AW19" s="7">
        <f t="shared" si="46"/>
        <v>2.228837182525594E-3</v>
      </c>
      <c r="AX19" s="7">
        <f t="shared" si="47"/>
        <v>4.0517118185469971E-2</v>
      </c>
      <c r="AY19" s="7">
        <f t="shared" si="48"/>
        <v>4.8023065771877482E-2</v>
      </c>
      <c r="AZ19" s="7">
        <f t="shared" si="49"/>
        <v>1.1886922134203502E-2</v>
      </c>
      <c r="BA19" s="7">
        <f t="shared" si="50"/>
        <v>2.4121234889068054E-2</v>
      </c>
      <c r="BB19" s="7">
        <f t="shared" si="51"/>
        <v>2.3005831267184959E-2</v>
      </c>
      <c r="BC19" s="7">
        <f t="shared" si="52"/>
        <v>2.8346095516847761E-2</v>
      </c>
      <c r="BD19" s="7">
        <f t="shared" si="53"/>
        <v>2.2602022576810106E-2</v>
      </c>
      <c r="BE19" s="7">
        <f t="shared" si="54"/>
        <v>3.025740255963322E-3</v>
      </c>
      <c r="BF19" s="7">
        <f t="shared" si="55"/>
        <v>4.7596488887034737E-3</v>
      </c>
      <c r="BG19" s="7">
        <f t="shared" si="56"/>
        <v>4.2812602835584537E-2</v>
      </c>
      <c r="BH19" s="7">
        <f t="shared" si="57"/>
        <v>4.9193538412677665E-2</v>
      </c>
      <c r="BI19" s="7">
        <f t="shared" si="58"/>
        <v>1.388702821676417E-2</v>
      </c>
      <c r="BJ19" s="7">
        <f t="shared" si="59"/>
        <v>2.634212175994884E-2</v>
      </c>
      <c r="BK19" s="7">
        <f t="shared" si="60"/>
        <v>2.5408943616700368E-2</v>
      </c>
      <c r="BL19" s="7">
        <f t="shared" si="61"/>
        <v>2.9968322852885528E-2</v>
      </c>
      <c r="BM19" s="33">
        <f t="shared" si="62"/>
        <v>2.4795493695073924E-2</v>
      </c>
      <c r="BN19" s="40">
        <f t="shared" si="63"/>
        <v>1.4135826259017642E-4</v>
      </c>
      <c r="BO19" s="40">
        <f t="shared" si="63"/>
        <v>2.4982738788944386E-3</v>
      </c>
      <c r="BP19" s="40">
        <f t="shared" si="63"/>
        <v>4.2975786094798685E-2</v>
      </c>
      <c r="BQ19" s="40">
        <f t="shared" si="63"/>
        <v>4.9778816346362817E-2</v>
      </c>
      <c r="BR19" s="40">
        <f t="shared" si="63"/>
        <v>1.0305820349406719E-2</v>
      </c>
      <c r="BS19" s="40">
        <f t="shared" si="63"/>
        <v>2.5398962730890248E-2</v>
      </c>
      <c r="BT19" s="40">
        <f t="shared" si="63"/>
        <v>2.4454222294362407E-2</v>
      </c>
      <c r="BU19" s="40">
        <f t="shared" si="63"/>
        <v>2.8274366358128116E-2</v>
      </c>
      <c r="BV19" s="40">
        <f t="shared" si="63"/>
        <v>2.3526284440196197E-2</v>
      </c>
      <c r="BW19" s="40">
        <f t="shared" si="63"/>
        <v>1.0516032652658548E-3</v>
      </c>
      <c r="BX19" s="40">
        <f t="shared" si="64"/>
        <v>2.2332064099200165E-3</v>
      </c>
      <c r="BY19" s="40">
        <f t="shared" si="64"/>
        <v>4.0620253168376246E-2</v>
      </c>
      <c r="BZ19" s="40">
        <f t="shared" si="64"/>
        <v>4.822859052954051E-2</v>
      </c>
      <c r="CA19" s="40">
        <f t="shared" si="64"/>
        <v>1.1927550530006742E-2</v>
      </c>
      <c r="CB19" s="40">
        <f t="shared" si="64"/>
        <v>2.4180032070657449E-2</v>
      </c>
      <c r="CC19" s="40">
        <f t="shared" si="64"/>
        <v>2.3058207606941831E-2</v>
      </c>
      <c r="CD19" s="40">
        <f t="shared" si="64"/>
        <v>2.8453766292982217E-2</v>
      </c>
      <c r="CE19" s="40">
        <f t="shared" si="64"/>
        <v>2.2659865421187891E-2</v>
      </c>
      <c r="CF19" s="40">
        <f t="shared" si="64"/>
        <v>3.0266669274098832E-3</v>
      </c>
      <c r="CG19" s="40">
        <f t="shared" si="64"/>
        <v>4.7577384445431897E-3</v>
      </c>
      <c r="CH19" s="40">
        <f t="shared" si="65"/>
        <v>4.2798364617366448E-2</v>
      </c>
      <c r="CI19" s="40">
        <f t="shared" si="65"/>
        <v>4.9240444542331945E-2</v>
      </c>
      <c r="CJ19" s="40">
        <f t="shared" si="65"/>
        <v>1.3914217545874599E-2</v>
      </c>
      <c r="CK19" s="40">
        <f t="shared" si="65"/>
        <v>2.633804208158206E-2</v>
      </c>
      <c r="CL19" s="40">
        <f t="shared" si="65"/>
        <v>2.539968166322136E-2</v>
      </c>
      <c r="CM19" s="40">
        <f t="shared" si="65"/>
        <v>3.0013700149113431E-2</v>
      </c>
      <c r="CN19" s="48">
        <f t="shared" si="65"/>
        <v>2.4798254256359353E-2</v>
      </c>
      <c r="CO19" s="108">
        <f t="shared" si="20"/>
        <v>0</v>
      </c>
      <c r="CP19" s="40">
        <f t="shared" si="19"/>
        <v>2.3274864975067603E-3</v>
      </c>
      <c r="CQ19" s="40">
        <f t="shared" si="19"/>
        <v>5.1253214022800878E-2</v>
      </c>
      <c r="CR19" s="40">
        <f t="shared" si="19"/>
        <v>6.5061517454837278E-2</v>
      </c>
      <c r="CS19" s="40">
        <f t="shared" si="19"/>
        <v>1.4717254905173569E-2</v>
      </c>
      <c r="CT19" s="40">
        <f t="shared" si="19"/>
        <v>3.1548394315529846E-2</v>
      </c>
      <c r="CU19" s="40">
        <f t="shared" si="19"/>
        <v>2.9130803993096723E-2</v>
      </c>
      <c r="CV19" s="40">
        <f t="shared" si="19"/>
        <v>4.1277951821877767E-2</v>
      </c>
      <c r="CW19" s="48">
        <f t="shared" si="19"/>
        <v>2.9934487115012468E-2</v>
      </c>
    </row>
    <row r="20" spans="1:101" x14ac:dyDescent="0.25">
      <c r="A20" s="89"/>
      <c r="B20" s="2" t="s">
        <v>2</v>
      </c>
      <c r="C20" s="7">
        <v>3.7384898711748148E-3</v>
      </c>
      <c r="D20" s="7">
        <v>7.8162904808647141E-2</v>
      </c>
      <c r="E20" s="7">
        <v>0.16648051426333355</v>
      </c>
      <c r="F20" s="7">
        <v>0.26493267186459407</v>
      </c>
      <c r="G20" s="7">
        <v>0.18175836642071222</v>
      </c>
      <c r="H20" s="7">
        <f t="shared" si="27"/>
        <v>0.13223677353503696</v>
      </c>
      <c r="I20" s="7">
        <f t="shared" si="28"/>
        <v>0.12608812895412824</v>
      </c>
      <c r="J20" s="7">
        <f t="shared" si="29"/>
        <v>0.21964232902635739</v>
      </c>
      <c r="K20" s="7">
        <f t="shared" si="30"/>
        <v>0.13838618422462631</v>
      </c>
      <c r="L20" s="7">
        <v>1.3429342934288642E-2</v>
      </c>
      <c r="M20" s="7">
        <v>7.8410206084520734E-2</v>
      </c>
      <c r="N20" s="7">
        <v>0.16063077541243728</v>
      </c>
      <c r="O20" s="7">
        <v>0.22130222841267941</v>
      </c>
      <c r="P20" s="7">
        <v>0.17728230726539082</v>
      </c>
      <c r="Q20" s="40">
        <f t="shared" si="31"/>
        <v>0.12543956405473719</v>
      </c>
      <c r="R20" s="40">
        <f t="shared" si="32"/>
        <v>0.12302689395389985</v>
      </c>
      <c r="S20" s="40">
        <f t="shared" si="33"/>
        <v>0.19733235803224095</v>
      </c>
      <c r="T20" s="40">
        <f t="shared" si="34"/>
        <v>0.13187720672130515</v>
      </c>
      <c r="U20" s="7">
        <v>1.5517551755165379E-2</v>
      </c>
      <c r="V20" s="7">
        <v>7.4461236506461553E-2</v>
      </c>
      <c r="W20" s="7">
        <v>0.16614302932951644</v>
      </c>
      <c r="X20" s="7">
        <v>0.2163997214489439</v>
      </c>
      <c r="Y20" s="7">
        <v>0.17759290072066514</v>
      </c>
      <c r="Z20" s="7">
        <f t="shared" si="22"/>
        <v>0.12597887739319399</v>
      </c>
      <c r="AA20" s="7">
        <f t="shared" si="23"/>
        <v>0.12421202231502505</v>
      </c>
      <c r="AB20" s="7">
        <f t="shared" si="24"/>
        <v>0.19526850543378185</v>
      </c>
      <c r="AC20" s="7">
        <f t="shared" si="25"/>
        <v>0.13238811845931642</v>
      </c>
      <c r="AD20" s="7">
        <v>1.66966696672027E-2</v>
      </c>
      <c r="AE20" s="7">
        <v>8.1252208047160379E-2</v>
      </c>
      <c r="AF20" s="7">
        <v>0.14799517878680085</v>
      </c>
      <c r="AG20" s="7">
        <v>0.21135097493095123</v>
      </c>
      <c r="AH20" s="7">
        <v>0.17695507487490197</v>
      </c>
      <c r="AI20" s="7">
        <f t="shared" si="3"/>
        <v>0.12010569480671798</v>
      </c>
      <c r="AJ20" s="7">
        <f t="shared" si="4"/>
        <v>0.11747003428343</v>
      </c>
      <c r="AK20" s="7">
        <f t="shared" si="15"/>
        <v>0.19262160776095119</v>
      </c>
      <c r="AL20" s="33">
        <f t="shared" si="5"/>
        <v>0.12716504336795828</v>
      </c>
      <c r="AM20" s="7">
        <f t="shared" si="36"/>
        <v>9.8162411207293222E-3</v>
      </c>
      <c r="AN20" s="7">
        <f t="shared" si="37"/>
        <v>7.8318003191490043E-2</v>
      </c>
      <c r="AO20" s="7">
        <f t="shared" si="38"/>
        <v>0.16281177040981995</v>
      </c>
      <c r="AP20" s="7">
        <f t="shared" si="39"/>
        <v>0.23756924157817028</v>
      </c>
      <c r="AQ20" s="7">
        <f t="shared" si="40"/>
        <v>0.17895114460575332</v>
      </c>
      <c r="AR20" s="40">
        <f t="shared" si="41"/>
        <v>0.12797381049728129</v>
      </c>
      <c r="AS20" s="40">
        <f t="shared" si="42"/>
        <v>0.1241682334891319</v>
      </c>
      <c r="AT20" s="40">
        <f t="shared" si="43"/>
        <v>0.20565032510225215</v>
      </c>
      <c r="AU20" s="40">
        <f t="shared" si="44"/>
        <v>0.13430398981960442</v>
      </c>
      <c r="AV20" s="7">
        <f t="shared" si="45"/>
        <v>1.1125889888258599E-2</v>
      </c>
      <c r="AW20" s="7">
        <f t="shared" si="46"/>
        <v>7.5841352825295139E-2</v>
      </c>
      <c r="AX20" s="7">
        <f t="shared" si="47"/>
        <v>0.16626885596402241</v>
      </c>
      <c r="AY20" s="7">
        <f t="shared" si="48"/>
        <v>0.23449456717843079</v>
      </c>
      <c r="AZ20" s="7">
        <f t="shared" si="49"/>
        <v>0.17914593754592098</v>
      </c>
      <c r="BA20" s="7">
        <f t="shared" si="50"/>
        <v>0.12831204824532677</v>
      </c>
      <c r="BB20" s="7">
        <f t="shared" si="51"/>
        <v>0.12491150297539907</v>
      </c>
      <c r="BC20" s="7">
        <f t="shared" si="52"/>
        <v>0.20435595167325799</v>
      </c>
      <c r="BD20" s="7">
        <f t="shared" si="53"/>
        <v>0.13462441511486861</v>
      </c>
      <c r="BE20" s="7">
        <f t="shared" si="54"/>
        <v>1.1865389839045622E-2</v>
      </c>
      <c r="BF20" s="7">
        <f t="shared" si="55"/>
        <v>8.0100403653779101E-2</v>
      </c>
      <c r="BG20" s="7">
        <f t="shared" si="56"/>
        <v>0.15488718289619471</v>
      </c>
      <c r="BH20" s="7">
        <f t="shared" si="57"/>
        <v>0.23132817663896321</v>
      </c>
      <c r="BI20" s="7">
        <f t="shared" si="58"/>
        <v>0.17874591632943587</v>
      </c>
      <c r="BJ20" s="7">
        <f t="shared" si="59"/>
        <v>0.1246286013318982</v>
      </c>
      <c r="BK20" s="7">
        <f t="shared" si="60"/>
        <v>0.12068317282565454</v>
      </c>
      <c r="BL20" s="7">
        <f t="shared" si="61"/>
        <v>0.20269591353897631</v>
      </c>
      <c r="BM20" s="33">
        <f t="shared" si="62"/>
        <v>0.13134869202255925</v>
      </c>
      <c r="BN20" s="40">
        <f t="shared" si="63"/>
        <v>9.8324003573343199E-3</v>
      </c>
      <c r="BO20" s="40">
        <f t="shared" si="63"/>
        <v>7.8468285647785616E-2</v>
      </c>
      <c r="BP20" s="40">
        <f t="shared" si="63"/>
        <v>0.16326898225595443</v>
      </c>
      <c r="BQ20" s="40">
        <f t="shared" si="63"/>
        <v>0.23865827527515701</v>
      </c>
      <c r="BR20" s="40">
        <f t="shared" si="63"/>
        <v>0.17958500583083942</v>
      </c>
      <c r="BS20" s="40">
        <f t="shared" si="63"/>
        <v>0.1283032570850299</v>
      </c>
      <c r="BT20" s="40">
        <f t="shared" si="63"/>
        <v>0.12446583419611179</v>
      </c>
      <c r="BU20" s="40">
        <f t="shared" si="63"/>
        <v>0.20647391629653072</v>
      </c>
      <c r="BV20" s="40">
        <f t="shared" si="63"/>
        <v>0.13466557174854565</v>
      </c>
      <c r="BW20" s="40">
        <f t="shared" si="63"/>
        <v>1.114312200309649E-2</v>
      </c>
      <c r="BX20" s="40">
        <f t="shared" si="64"/>
        <v>7.5990025917700571E-2</v>
      </c>
      <c r="BY20" s="40">
        <f t="shared" si="64"/>
        <v>0.16669208783207382</v>
      </c>
      <c r="BZ20" s="40">
        <f t="shared" si="64"/>
        <v>0.23549813574112063</v>
      </c>
      <c r="CA20" s="40">
        <f t="shared" si="64"/>
        <v>0.17975824172146654</v>
      </c>
      <c r="CB20" s="40">
        <f t="shared" si="64"/>
        <v>0.12862481775466095</v>
      </c>
      <c r="CC20" s="40">
        <f t="shared" si="64"/>
        <v>0.12519588336763088</v>
      </c>
      <c r="CD20" s="40">
        <f t="shared" si="64"/>
        <v>0.20513218429094876</v>
      </c>
      <c r="CE20" s="40">
        <f t="shared" si="64"/>
        <v>0.13496894441822968</v>
      </c>
      <c r="CF20" s="40">
        <f t="shared" si="64"/>
        <v>1.1869023765634163E-2</v>
      </c>
      <c r="CG20" s="40">
        <f t="shared" si="64"/>
        <v>8.0068252679626375E-2</v>
      </c>
      <c r="CH20" s="40">
        <f t="shared" si="65"/>
        <v>0.15483567195401421</v>
      </c>
      <c r="CI20" s="40">
        <f t="shared" si="65"/>
        <v>0.23154874848226287</v>
      </c>
      <c r="CJ20" s="40">
        <f t="shared" si="65"/>
        <v>0.17909588188508727</v>
      </c>
      <c r="CK20" s="40">
        <f t="shared" si="65"/>
        <v>0.12460929975044742</v>
      </c>
      <c r="CL20" s="40">
        <f t="shared" si="65"/>
        <v>0.12063918194003286</v>
      </c>
      <c r="CM20" s="40">
        <f t="shared" si="65"/>
        <v>0.20300283069807112</v>
      </c>
      <c r="CN20" s="48">
        <f t="shared" si="65"/>
        <v>0.13136331549078087</v>
      </c>
      <c r="CO20" s="108">
        <f t="shared" si="20"/>
        <v>5.2532833021930892E-3</v>
      </c>
      <c r="CP20" s="40">
        <f t="shared" si="19"/>
        <v>8.0951809849432385E-2</v>
      </c>
      <c r="CQ20" s="40">
        <f t="shared" si="19"/>
        <v>0.16884873822938753</v>
      </c>
      <c r="CR20" s="40">
        <f t="shared" si="19"/>
        <v>0.27891395017517684</v>
      </c>
      <c r="CS20" s="40">
        <f t="shared" si="19"/>
        <v>0.25547113552481671</v>
      </c>
      <c r="CT20" s="40">
        <f t="shared" si="19"/>
        <v>0.13903378252686785</v>
      </c>
      <c r="CU20" s="40">
        <f t="shared" si="19"/>
        <v>0.12910498809368184</v>
      </c>
      <c r="CV20" s="40">
        <f t="shared" si="19"/>
        <v>0.26783912868368853</v>
      </c>
      <c r="CW20" s="48">
        <f t="shared" si="19"/>
        <v>0.15019874752602563</v>
      </c>
    </row>
    <row r="21" spans="1:101" ht="15.75" thickBot="1" x14ac:dyDescent="0.3">
      <c r="A21" s="90"/>
      <c r="B21" s="34" t="s">
        <v>1</v>
      </c>
      <c r="C21" s="35">
        <v>1.3812154695960776E-3</v>
      </c>
      <c r="D21" s="35">
        <v>0</v>
      </c>
      <c r="E21" s="35">
        <v>7.7340297309741925E-3</v>
      </c>
      <c r="F21" s="35">
        <v>8.5046066619468182E-3</v>
      </c>
      <c r="G21" s="35">
        <v>4.9631310266388083E-3</v>
      </c>
      <c r="H21" s="35">
        <f t="shared" si="27"/>
        <v>4.4702845663435152E-3</v>
      </c>
      <c r="I21" s="35">
        <f t="shared" si="28"/>
        <v>4.1968426307431609E-3</v>
      </c>
      <c r="J21" s="35">
        <f t="shared" si="29"/>
        <v>6.5761908510738208E-3</v>
      </c>
      <c r="K21" s="35">
        <f t="shared" si="30"/>
        <v>4.5314844412801484E-3</v>
      </c>
      <c r="L21" s="35">
        <v>1.3501350134815125E-3</v>
      </c>
      <c r="M21" s="35">
        <v>0</v>
      </c>
      <c r="N21" s="35">
        <v>7.7340297309741925E-3</v>
      </c>
      <c r="O21" s="35">
        <v>6.6155988857822057E-3</v>
      </c>
      <c r="P21" s="35">
        <v>2.0798668885298908E-3</v>
      </c>
      <c r="Q21" s="43">
        <f t="shared" si="31"/>
        <v>4.2436337431263141E-3</v>
      </c>
      <c r="R21" s="43">
        <f t="shared" si="32"/>
        <v>4.1968426307431609E-3</v>
      </c>
      <c r="S21" s="43">
        <f t="shared" si="33"/>
        <v>4.1457873726999765E-3</v>
      </c>
      <c r="T21" s="43">
        <f t="shared" si="34"/>
        <v>3.9749450711736136E-3</v>
      </c>
      <c r="U21" s="35">
        <v>6.7506750674075624E-4</v>
      </c>
      <c r="V21" s="35">
        <v>0</v>
      </c>
      <c r="W21" s="35">
        <v>7.7340297309741925E-3</v>
      </c>
      <c r="X21" s="35">
        <v>5.5710306406403301E-3</v>
      </c>
      <c r="Y21" s="35">
        <v>2.0798668885298908E-3</v>
      </c>
      <c r="Z21" s="35">
        <f t="shared" si="22"/>
        <v>4.0628226103113663E-3</v>
      </c>
      <c r="AA21" s="35">
        <f t="shared" si="23"/>
        <v>4.1968426307431609E-3</v>
      </c>
      <c r="AB21" s="35">
        <f t="shared" si="24"/>
        <v>3.6700108197511945E-3</v>
      </c>
      <c r="AC21" s="35">
        <f t="shared" si="25"/>
        <v>3.8165864050128755E-3</v>
      </c>
      <c r="AD21" s="35">
        <v>6.7506750674075624E-4</v>
      </c>
      <c r="AE21" s="35">
        <v>0</v>
      </c>
      <c r="AF21" s="35">
        <v>7.7340297309741925E-3</v>
      </c>
      <c r="AG21" s="35">
        <v>5.5710306406403301E-3</v>
      </c>
      <c r="AH21" s="35">
        <v>2.0798668885298908E-3</v>
      </c>
      <c r="AI21" s="35">
        <f t="shared" si="3"/>
        <v>4.0628226103113663E-3</v>
      </c>
      <c r="AJ21" s="35">
        <f t="shared" si="4"/>
        <v>4.1968426307431609E-3</v>
      </c>
      <c r="AK21" s="35">
        <f t="shared" si="15"/>
        <v>3.6700108197511945E-3</v>
      </c>
      <c r="AL21" s="36">
        <f t="shared" si="5"/>
        <v>3.8165864050128755E-3</v>
      </c>
      <c r="AM21" s="35">
        <f t="shared" si="36"/>
        <v>1.3617229357854035E-3</v>
      </c>
      <c r="AN21" s="35">
        <f t="shared" si="37"/>
        <v>0</v>
      </c>
      <c r="AO21" s="35">
        <f t="shared" si="38"/>
        <v>7.7340297309741925E-3</v>
      </c>
      <c r="AP21" s="35">
        <f t="shared" si="39"/>
        <v>7.3198895583821864E-3</v>
      </c>
      <c r="AQ21" s="35">
        <f t="shared" si="40"/>
        <v>3.1548524257705678E-3</v>
      </c>
      <c r="AR21" s="43">
        <f t="shared" si="41"/>
        <v>4.3281373977661517E-3</v>
      </c>
      <c r="AS21" s="43">
        <f t="shared" si="42"/>
        <v>4.1968426307431609E-3</v>
      </c>
      <c r="AT21" s="43">
        <f t="shared" si="43"/>
        <v>5.0519300165109277E-3</v>
      </c>
      <c r="AU21" s="43">
        <f t="shared" si="44"/>
        <v>4.1824431515131962E-3</v>
      </c>
      <c r="AV21" s="35">
        <f t="shared" si="45"/>
        <v>9.383451014599542E-4</v>
      </c>
      <c r="AW21" s="35">
        <f t="shared" si="46"/>
        <v>0</v>
      </c>
      <c r="AX21" s="35">
        <f t="shared" si="47"/>
        <v>7.7340297309741925E-3</v>
      </c>
      <c r="AY21" s="35">
        <f t="shared" si="48"/>
        <v>6.6647742743293622E-3</v>
      </c>
      <c r="AZ21" s="35">
        <f t="shared" si="49"/>
        <v>3.1548524257705678E-3</v>
      </c>
      <c r="BA21" s="35">
        <f t="shared" si="50"/>
        <v>4.2147392189636843E-3</v>
      </c>
      <c r="BB21" s="35">
        <f t="shared" si="51"/>
        <v>4.1968426307431609E-3</v>
      </c>
      <c r="BC21" s="35">
        <f t="shared" si="52"/>
        <v>4.7535402338611775E-3</v>
      </c>
      <c r="BD21" s="35">
        <f t="shared" si="53"/>
        <v>4.0831263447400519E-3</v>
      </c>
      <c r="BE21" s="35">
        <f t="shared" si="54"/>
        <v>9.383451014599542E-4</v>
      </c>
      <c r="BF21" s="35">
        <f t="shared" si="55"/>
        <v>0</v>
      </c>
      <c r="BG21" s="35">
        <f t="shared" si="56"/>
        <v>7.7340297309741925E-3</v>
      </c>
      <c r="BH21" s="35">
        <f t="shared" si="57"/>
        <v>6.6647742743293622E-3</v>
      </c>
      <c r="BI21" s="35">
        <f t="shared" si="58"/>
        <v>3.1548524257705678E-3</v>
      </c>
      <c r="BJ21" s="35">
        <f t="shared" si="59"/>
        <v>4.2147392189636843E-3</v>
      </c>
      <c r="BK21" s="35">
        <f t="shared" si="60"/>
        <v>4.1968426307431609E-3</v>
      </c>
      <c r="BL21" s="35">
        <f t="shared" si="61"/>
        <v>4.7535402338611775E-3</v>
      </c>
      <c r="BM21" s="36">
        <f t="shared" si="62"/>
        <v>4.0831263447400519E-3</v>
      </c>
      <c r="BN21" s="43">
        <f t="shared" si="63"/>
        <v>1.3639645680802073E-3</v>
      </c>
      <c r="BO21" s="43">
        <f t="shared" si="63"/>
        <v>0</v>
      </c>
      <c r="BP21" s="43">
        <f t="shared" si="63"/>
        <v>7.7557486153181001E-3</v>
      </c>
      <c r="BQ21" s="43">
        <f t="shared" si="63"/>
        <v>7.353444434149539E-3</v>
      </c>
      <c r="BR21" s="43">
        <f t="shared" si="63"/>
        <v>3.1660271999133672E-3</v>
      </c>
      <c r="BS21" s="43">
        <f t="shared" si="63"/>
        <v>4.3392794438727768E-3</v>
      </c>
      <c r="BT21" s="43">
        <f t="shared" si="63"/>
        <v>4.2069014299939526E-3</v>
      </c>
      <c r="BU21" s="43">
        <f t="shared" si="63"/>
        <v>5.0721620539445726E-3</v>
      </c>
      <c r="BV21" s="43">
        <f t="shared" si="63"/>
        <v>4.1937033967556674E-3</v>
      </c>
      <c r="BW21" s="43">
        <f t="shared" si="63"/>
        <v>9.3979843873978782E-4</v>
      </c>
      <c r="BX21" s="43">
        <f t="shared" si="64"/>
        <v>0</v>
      </c>
      <c r="BY21" s="43">
        <f t="shared" si="64"/>
        <v>7.7537164475972595E-3</v>
      </c>
      <c r="BZ21" s="43">
        <f t="shared" si="64"/>
        <v>6.6932975702829597E-3</v>
      </c>
      <c r="CA21" s="43">
        <f t="shared" si="64"/>
        <v>3.1656354183407136E-3</v>
      </c>
      <c r="CB21" s="43">
        <f t="shared" si="64"/>
        <v>4.2250129378818514E-3</v>
      </c>
      <c r="CC21" s="43">
        <f t="shared" si="64"/>
        <v>4.2063973933153557E-3</v>
      </c>
      <c r="CD21" s="43">
        <f t="shared" si="64"/>
        <v>4.7715962432350956E-3</v>
      </c>
      <c r="CE21" s="43">
        <f t="shared" si="64"/>
        <v>4.0935758361929078E-3</v>
      </c>
      <c r="CF21" s="43">
        <f t="shared" si="64"/>
        <v>9.3863248158481121E-4</v>
      </c>
      <c r="CG21" s="43">
        <f t="shared" si="64"/>
        <v>0</v>
      </c>
      <c r="CH21" s="43">
        <f t="shared" si="65"/>
        <v>7.7314576191257799E-3</v>
      </c>
      <c r="CI21" s="43">
        <f t="shared" si="65"/>
        <v>6.6711291488985736E-3</v>
      </c>
      <c r="CJ21" s="43">
        <f t="shared" si="65"/>
        <v>3.1610292923801974E-3</v>
      </c>
      <c r="CK21" s="43">
        <f t="shared" si="65"/>
        <v>4.2140864704656731E-3</v>
      </c>
      <c r="CL21" s="43">
        <f t="shared" si="65"/>
        <v>4.1953128166040523E-3</v>
      </c>
      <c r="CM21" s="43">
        <f t="shared" si="65"/>
        <v>4.7607379273851714E-3</v>
      </c>
      <c r="CN21" s="50">
        <f t="shared" si="65"/>
        <v>4.083580932200557E-3</v>
      </c>
      <c r="CO21" s="111">
        <f t="shared" si="20"/>
        <v>1.9408682150260047E-3</v>
      </c>
      <c r="CP21" s="43">
        <f t="shared" si="19"/>
        <v>0</v>
      </c>
      <c r="CQ21" s="43">
        <f t="shared" si="19"/>
        <v>7.8440480994548152E-3</v>
      </c>
      <c r="CR21" s="43">
        <f t="shared" si="19"/>
        <v>8.9534198333305528E-3</v>
      </c>
      <c r="CS21" s="43">
        <f t="shared" si="19"/>
        <v>6.9759469349487853E-3</v>
      </c>
      <c r="CT21" s="43">
        <f t="shared" si="19"/>
        <v>4.700058505779728E-3</v>
      </c>
      <c r="CU21" s="43">
        <f t="shared" si="19"/>
        <v>4.2972587694617547E-3</v>
      </c>
      <c r="CV21" s="43">
        <f t="shared" si="19"/>
        <v>8.0192248708029785E-3</v>
      </c>
      <c r="CW21" s="50">
        <f t="shared" si="19"/>
        <v>4.9182892882512971E-3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1.8098307980631282E-2</v>
      </c>
      <c r="F22" s="31">
        <v>7.0045891384635406E-2</v>
      </c>
      <c r="G22" s="31">
        <v>0.31422292918295286</v>
      </c>
      <c r="H22" s="31">
        <f t="shared" si="27"/>
        <v>1.6135235300627181E-2</v>
      </c>
      <c r="I22" s="31">
        <f t="shared" si="28"/>
        <v>9.8209798926988355E-3</v>
      </c>
      <c r="J22" s="31">
        <f t="shared" si="29"/>
        <v>0.20300596476417626</v>
      </c>
      <c r="K22" s="31">
        <f t="shared" si="30"/>
        <v>5.3150677340765021E-2</v>
      </c>
      <c r="L22" s="32"/>
      <c r="M22" s="32"/>
      <c r="N22" s="31">
        <v>1.6759698487563812E-2</v>
      </c>
      <c r="O22" s="31">
        <v>0.14290661550597894</v>
      </c>
      <c r="P22" s="31">
        <v>0.28712579119514475</v>
      </c>
      <c r="Q22" s="39">
        <f t="shared" si="31"/>
        <v>2.4197278197299842E-2</v>
      </c>
      <c r="R22" s="39">
        <f t="shared" si="32"/>
        <v>9.094588401866617E-3</v>
      </c>
      <c r="S22" s="39">
        <f t="shared" si="33"/>
        <v>0.22143730928156094</v>
      </c>
      <c r="T22" s="39">
        <f t="shared" si="34"/>
        <v>5.6846781458623229E-2</v>
      </c>
      <c r="U22" s="32"/>
      <c r="V22" s="32"/>
      <c r="W22" s="31">
        <v>1.6119695425208982E-2</v>
      </c>
      <c r="X22" s="31">
        <v>0.1424145761288787</v>
      </c>
      <c r="Y22" s="31">
        <v>0.28522154679774503</v>
      </c>
      <c r="Z22" s="39">
        <f t="shared" si="22"/>
        <v>2.386210443037393E-2</v>
      </c>
      <c r="AA22" s="39">
        <f t="shared" si="23"/>
        <v>8.7472931070037407E-3</v>
      </c>
      <c r="AB22" s="39">
        <f t="shared" si="24"/>
        <v>0.22017629144187051</v>
      </c>
      <c r="AC22" s="39">
        <f t="shared" si="25"/>
        <v>5.6316766226681601E-2</v>
      </c>
      <c r="AD22" s="32"/>
      <c r="AE22" s="32"/>
      <c r="AF22" s="31">
        <v>1.7888537288950113E-2</v>
      </c>
      <c r="AG22" s="31">
        <v>0.14553495642270503</v>
      </c>
      <c r="AH22" s="31">
        <v>0.28659001359872976</v>
      </c>
      <c r="AI22" s="39">
        <f t="shared" si="3"/>
        <v>2.4997245349312018E-2</v>
      </c>
      <c r="AJ22" s="39">
        <f t="shared" si="4"/>
        <v>9.7071486026532108E-3</v>
      </c>
      <c r="AK22" s="39">
        <f t="shared" si="15"/>
        <v>0.22234271411272322</v>
      </c>
      <c r="AL22" s="39">
        <f t="shared" si="5"/>
        <v>5.7480880702195869E-2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(AM22*Cis_wt_leader+AN22*First_line_wt_leader+AO22*Sec_line_wt_leader+AP22*Active_wt_leader)/SUM(Cis_wt_leader,First_line_wt_leader,Sec_line_wt_leader,Active_wt_leader)</f>
        <v>2.4323514361671249E-2</v>
      </c>
      <c r="AS22" s="39">
        <f>(AN22*First_line_wt_leader+AO22*Sec_line_wt_leader)/SUM(First_line_wt_leader,Sec_line_wt_leader)</f>
        <v>1.3775958956810816E-2</v>
      </c>
      <c r="AT22" s="39">
        <f>(AP22*Active_wt_leader+AQ22*Nonactive_wt_leader)/SUM(Active_wt_leader,Nonactive_wt_leader)</f>
        <v>0.20177501086362906</v>
      </c>
      <c r="AU22" s="39">
        <f>(AM22*Cis_wt_leader+AN22*First_line_wt_leader+AO22*Sec_line_wt_leader+AP22*Active_wt_leader+AQ22*Nonactive_wt_leader)/SUM(Cis_wt_leader,First_line_wt_leader,Sec_line_wt_leader,Active_wt_leader,Nonactive_wt_leader)</f>
        <v>5.5630914822122263E-2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(AV22*Cis_wt_leader+AW22*First_line_wt_leader+AX22*Sec_line_wt_leader+AY22*Active_wt_leader)/SUM(Cis_wt_leader,First_line_wt_leader,Sec_line_wt_leader,Active_wt_leader)</f>
        <v>3.8174876522130238E-2</v>
      </c>
      <c r="BB22" s="39">
        <f>(AW22*First_line_wt_leader+AX22*Sec_line_wt_leader)/SUM(First_line_wt_leader,Sec_line_wt_leader)</f>
        <v>3.008137054779603E-2</v>
      </c>
      <c r="BC22" s="39">
        <f>(AY22*Active_wt_leader+AZ22*Nonactive_wt_leader)/SUM(Active_wt_leader,Nonactive_wt_leader)</f>
        <v>0.20390078797654593</v>
      </c>
      <c r="BD22" s="39">
        <f>(AV22*Cis_wt_leader+AW22*First_line_wt_leader+AX22*Sec_line_wt_leader+AY22*Active_wt_leader+AZ22*Nonactive_wt_leader)/SUM(Cis_wt_leader,First_line_wt_leader,Sec_line_wt_leader,Active_wt_leader,Nonactive_wt_leader)</f>
        <v>6.749841812571733E-2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66">(BE22*Cis_wt_leader+BF22*First_line_wt_leader+BG22*Sec_line_wt_leader+BH22*Active_wt_leader)/SUM(Cis_wt_leader,First_line_wt_leader,Sec_line_wt_leader,Active_wt_leader)</f>
        <v>2.4722195972798646E-2</v>
      </c>
      <c r="BK22" s="39">
        <f t="shared" ref="BK22:BK37" si="67">(BF22*First_line_wt_leader+BG22*Sec_line_wt_leader)/SUM(First_line_wt_leader,Sec_line_wt_leader)</f>
        <v>1.4137949074894412E-2</v>
      </c>
      <c r="BL22" s="39">
        <f>(BH22*Active_wt_leader+BI22*Nonactive_wt_leader)/SUM(Active_wt_leader,Nonactive_wt_leader)</f>
        <v>0.20264831207900652</v>
      </c>
      <c r="BM22" s="39">
        <f t="shared" ref="BM22:BM37" si="68">(BE22*Cis_wt_leader+BF22*First_line_wt_leader+BG22*Sec_line_wt_leader+BH22*Active_wt_leader+BI22*Nonactive_wt_leader)/SUM(Cis_wt_leader,First_line_wt_leader,Sec_line_wt_leader,Active_wt_leader,Nonactive_wt_leader)</f>
        <v>5.60827712114291E-2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(BN22*Cis_wt_leader+BO22*First_line_wt_leader+BP22*Sec_line_wt_leader+BQ22*Active_wt_leader)/SUM(Cis_wt_leader,First_line_wt_leader,Sec_line_wt_leader,Active_wt_leader)</f>
        <v>2.4323514361671249E-2</v>
      </c>
      <c r="BT22" s="39">
        <f>(BO22*First_line_wt_leader+BP22*Sec_line_wt_leader)/SUM(First_line_wt_leader,Sec_line_wt_leader)</f>
        <v>1.3775958956810816E-2</v>
      </c>
      <c r="BU22" s="39">
        <f>(BQ22*Active_wt_leader+BR22*Nonactive_wt_leader)/SUM(Active_wt_leader,Nonactive_wt_leader)</f>
        <v>0.20177501086362906</v>
      </c>
      <c r="BV22" s="39">
        <f>(BN22*Cis_wt_leader+BO22*First_line_wt_leader+BP22*Sec_line_wt_leader+BQ22*Active_wt_leader+BR22*Nonactive_wt_leader)/SUM(Cis_wt_leader,First_line_wt_leader,Sec_line_wt_leader,Active_wt_leader,Nonactive_wt_leader)</f>
        <v>5.5630914822122263E-2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(BW22*Cis_wt_leader+BX22*First_line_wt_leader+BY22*Sec_line_wt_leader+BZ22*Active_wt_leader)/SUM(Cis_wt_leader,First_line_wt_leader,Sec_line_wt_leader,Active_wt_leader)</f>
        <v>3.8174876522130238E-2</v>
      </c>
      <c r="CC22" s="39">
        <f>(BX22*First_line_wt_leader+BY22*Sec_line_wt_leader)/SUM(First_line_wt_leader,Sec_line_wt_leader)</f>
        <v>3.008137054779603E-2</v>
      </c>
      <c r="CD22" s="39">
        <f>(BZ22*Active_wt_leader+CA22*Nonactive_wt_leader)/SUM(Active_wt_leader,Nonactive_wt_leader)</f>
        <v>0.20390078797654593</v>
      </c>
      <c r="CE22" s="39">
        <f>(BW22*Cis_wt_leader+BX22*First_line_wt_leader+BY22*Sec_line_wt_leader+BZ22*Active_wt_leader+CA22*Nonactive_wt_leader)/SUM(Cis_wt_leader,First_line_wt_leader,Sec_line_wt_leader,Active_wt_leader,Nonactive_wt_leader)</f>
        <v>6.749841812571733E-2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9">(CF22*Cis_wt_leader+CG22*First_line_wt_leader+CH22*Sec_line_wt_leader+CI22*Active_wt_leader)/SUM(Cis_wt_leader,First_line_wt_leader,Sec_line_wt_leader,Active_wt_leader)</f>
        <v>2.4722195972798646E-2</v>
      </c>
      <c r="CL22" s="39">
        <f t="shared" ref="CL22:CL37" si="70">(CG22*First_line_wt_leader+CH22*Sec_line_wt_leader)/SUM(First_line_wt_leader,Sec_line_wt_leader)</f>
        <v>1.4137949074894412E-2</v>
      </c>
      <c r="CM22" s="39">
        <f>(CI22*Active_wt_leader+CJ22*Nonactive_wt_leader)/SUM(Active_wt_leader,Nonactive_wt_leader)</f>
        <v>0.20264831207900652</v>
      </c>
      <c r="CN22" s="39">
        <f t="shared" ref="CN22:CN37" si="71">(CF22*Cis_wt_leader+CG22*First_line_wt_leader+CH22*Sec_line_wt_leader+CI22*Active_wt_leader+CJ22*Nonactive_wt_leader)/SUM(Cis_wt_leader,First_line_wt_leader,Sec_line_wt_leader,Active_wt_leader,Nonactive_wt_leader)</f>
        <v>5.60827712114291E-2</v>
      </c>
      <c r="CO22" s="103"/>
      <c r="CP22" s="104"/>
      <c r="CQ22" s="104"/>
      <c r="CR22" s="104"/>
      <c r="CS22" s="104"/>
      <c r="CT22" s="104"/>
      <c r="CU22" s="104"/>
      <c r="CV22" s="104"/>
      <c r="CW22" s="105"/>
    </row>
    <row r="23" spans="1:101" x14ac:dyDescent="0.25">
      <c r="A23" s="89"/>
      <c r="B23" s="2" t="s">
        <v>15</v>
      </c>
      <c r="C23" s="7">
        <v>0.2227189866585555</v>
      </c>
      <c r="D23" s="7">
        <v>3.3242817578719601E-2</v>
      </c>
      <c r="E23" s="7">
        <v>1.8795221771152792E-2</v>
      </c>
      <c r="F23" s="7">
        <v>9.0447145175048094E-2</v>
      </c>
      <c r="G23" s="7">
        <v>9.6878687638127625E-2</v>
      </c>
      <c r="H23" s="7">
        <f t="shared" si="27"/>
        <v>4.9756723921679645E-2</v>
      </c>
      <c r="I23" s="7">
        <f t="shared" si="28"/>
        <v>2.5402883145301675E-2</v>
      </c>
      <c r="J23" s="7">
        <f t="shared" si="29"/>
        <v>9.3949269558017329E-2</v>
      </c>
      <c r="K23" s="7">
        <f t="shared" si="30"/>
        <v>5.5608157417797809E-2</v>
      </c>
      <c r="L23" s="7">
        <v>0.2240083281786876</v>
      </c>
      <c r="M23" s="7">
        <v>2.9648165312379397E-2</v>
      </c>
      <c r="N23" s="7">
        <v>2.5304582513379727E-2</v>
      </c>
      <c r="O23" s="7">
        <v>6.7648179880034839E-2</v>
      </c>
      <c r="P23" s="7">
        <v>9.4539091888347249E-2</v>
      </c>
      <c r="Q23" s="40">
        <f t="shared" si="31"/>
        <v>4.8666651630250857E-2</v>
      </c>
      <c r="R23" s="40">
        <f t="shared" si="32"/>
        <v>2.7291136170378889E-2</v>
      </c>
      <c r="S23" s="40">
        <f t="shared" si="33"/>
        <v>8.2290906592204963E-2</v>
      </c>
      <c r="T23" s="40">
        <f t="shared" si="34"/>
        <v>5.4362923863091023E-2</v>
      </c>
      <c r="U23" s="7">
        <v>0.22189795549532135</v>
      </c>
      <c r="V23" s="7">
        <v>2.9328936735288327E-2</v>
      </c>
      <c r="W23" s="7">
        <v>1.8767513925805324E-2</v>
      </c>
      <c r="X23" s="7">
        <v>3.0849400091620655E-2</v>
      </c>
      <c r="Y23" s="7">
        <v>8.587922854187717E-2</v>
      </c>
      <c r="Z23" s="40">
        <f t="shared" si="22"/>
        <v>4.1180632634599618E-2</v>
      </c>
      <c r="AA23" s="40">
        <f t="shared" si="23"/>
        <v>2.3597819707043045E-2</v>
      </c>
      <c r="AB23" s="40">
        <f t="shared" si="24"/>
        <v>6.0814420941996739E-2</v>
      </c>
      <c r="AC23" s="40">
        <f t="shared" si="25"/>
        <v>4.6731141159565857E-2</v>
      </c>
      <c r="AD23" s="7">
        <v>0.21339311430661018</v>
      </c>
      <c r="AE23" s="7">
        <v>2.6868051446702582E-2</v>
      </c>
      <c r="AF23" s="7">
        <v>2.9170304710825583E-2</v>
      </c>
      <c r="AG23" s="7">
        <v>4.5695159528999468E-2</v>
      </c>
      <c r="AH23" s="7">
        <v>8.5659113786835162E-2</v>
      </c>
      <c r="AI23" s="7">
        <f t="shared" si="3"/>
        <v>4.5826471360749688E-2</v>
      </c>
      <c r="AJ23" s="7">
        <f t="shared" si="4"/>
        <v>2.8117360666053352E-2</v>
      </c>
      <c r="AK23" s="7">
        <f t="shared" si="15"/>
        <v>6.7456461650484467E-2</v>
      </c>
      <c r="AL23" s="33">
        <f t="shared" si="5"/>
        <v>5.0772743539333316E-2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(AM23*Cis_wt_leader+AN23*First_line_wt_leader+AO23*Sec_line_wt_leader+AP23*Active_wt_leader)/SUM(Cis_wt_leader,First_line_wt_leader,Sec_line_wt_leader,Active_wt_leader)</f>
        <v>5.6820220625400569E-2</v>
      </c>
      <c r="AS23" s="40">
        <f>(AN23*First_line_wt_leader+AO23*Sec_line_wt_leader)/SUM(First_line_wt_leader,Sec_line_wt_leader)</f>
        <v>3.6603802180422224E-2</v>
      </c>
      <c r="AT23" s="40">
        <f>(AP23*Active_wt_leader+AQ23*Nonactive_wt_leader)/SUM(Active_wt_leader,Nonactive_wt_leader)</f>
        <v>9.8282131059613212E-2</v>
      </c>
      <c r="AU23" s="40">
        <f>(AM23*Cis_wt_leader+AN23*First_line_wt_leader+AO23*Sec_line_wt_leader+AP23*Active_wt_leader+AQ23*Nonactive_wt_leader)/SUM(Cis_wt_leader,First_line_wt_leader,Sec_line_wt_leader,Active_wt_leader,Nonactive_wt_leader)</f>
        <v>6.3973683506078294E-2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(AV23*Cis_wt_leader+AW23*First_line_wt_leader+AX23*Sec_line_wt_leader+AY23*Active_wt_leader)/SUM(Cis_wt_leader,First_line_wt_leader,Sec_line_wt_leader,Active_wt_leader)</f>
        <v>5.252331645904456E-2</v>
      </c>
      <c r="BB23" s="40">
        <f>(AW23*First_line_wt_leader+AX23*Sec_line_wt_leader)/SUM(First_line_wt_leader,Sec_line_wt_leader)</f>
        <v>3.4755982810596706E-2</v>
      </c>
      <c r="BC23" s="40">
        <f>(AY23*Active_wt_leader+AZ23*Nonactive_wt_leader)/SUM(Active_wt_leader,Nonactive_wt_leader)</f>
        <v>8.5760109544387009E-2</v>
      </c>
      <c r="BD23" s="40">
        <f>(AV23*Cis_wt_leader+AW23*First_line_wt_leader+AX23*Sec_line_wt_leader+AY23*Active_wt_leader+AZ23*Nonactive_wt_leader)/SUM(Cis_wt_leader,First_line_wt_leader,Sec_line_wt_leader,Active_wt_leader,Nonactive_wt_leader)</f>
        <v>5.9300406427440513E-2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66"/>
        <v>5.3976135920237693E-2</v>
      </c>
      <c r="BK23" s="7">
        <f t="shared" si="67"/>
        <v>3.6806507448554182E-2</v>
      </c>
      <c r="BL23" s="7">
        <f>(BH23*Active_wt_leader+BI23*Nonactive_wt_leader)/SUM(Active_wt_leader,Nonactive_wt_leader)</f>
        <v>7.8689122881664159E-2</v>
      </c>
      <c r="BM23" s="33">
        <f t="shared" si="68"/>
        <v>5.8707073886891649E-2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(BN23*Cis_wt_leader+BO23*First_line_wt_leader+BP23*Sec_line_wt_leader+BQ23*Active_wt_leader)/SUM(Cis_wt_leader,First_line_wt_leader,Sec_line_wt_leader,Active_wt_leader)</f>
        <v>5.6820220625400569E-2</v>
      </c>
      <c r="BT23" s="40">
        <f>(BO23*First_line_wt_leader+BP23*Sec_line_wt_leader)/SUM(First_line_wt_leader,Sec_line_wt_leader)</f>
        <v>3.6603802180422224E-2</v>
      </c>
      <c r="BU23" s="40">
        <f>(BQ23*Active_wt_leader+BR23*Nonactive_wt_leader)/SUM(Active_wt_leader,Nonactive_wt_leader)</f>
        <v>9.8282131059613212E-2</v>
      </c>
      <c r="BV23" s="40">
        <f>(BN23*Cis_wt_leader+BO23*First_line_wt_leader+BP23*Sec_line_wt_leader+BQ23*Active_wt_leader+BR23*Nonactive_wt_leader)/SUM(Cis_wt_leader,First_line_wt_leader,Sec_line_wt_leader,Active_wt_leader,Nonactive_wt_leader)</f>
        <v>6.3973683506078294E-2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(BW23*Cis_wt_leader+BX23*First_line_wt_leader+BY23*Sec_line_wt_leader+BZ23*Active_wt_leader)/SUM(Cis_wt_leader,First_line_wt_leader,Sec_line_wt_leader,Active_wt_leader)</f>
        <v>5.252331645904456E-2</v>
      </c>
      <c r="CC23" s="40">
        <f>(BX23*First_line_wt_leader+BY23*Sec_line_wt_leader)/SUM(First_line_wt_leader,Sec_line_wt_leader)</f>
        <v>3.4755982810596706E-2</v>
      </c>
      <c r="CD23" s="40">
        <f>(BZ23*Active_wt_leader+CA23*Nonactive_wt_leader)/SUM(Active_wt_leader,Nonactive_wt_leader)</f>
        <v>8.5760109544387009E-2</v>
      </c>
      <c r="CE23" s="40">
        <f>(BW23*Cis_wt_leader+BX23*First_line_wt_leader+BY23*Sec_line_wt_leader+BZ23*Active_wt_leader+CA23*Nonactive_wt_leader)/SUM(Cis_wt_leader,First_line_wt_leader,Sec_line_wt_leader,Active_wt_leader,Nonactive_wt_leader)</f>
        <v>5.9300406427440513E-2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9"/>
        <v>5.3976135920237693E-2</v>
      </c>
      <c r="CL23" s="7">
        <f t="shared" si="70"/>
        <v>3.6806507448554182E-2</v>
      </c>
      <c r="CM23" s="7">
        <f>(CI23*Active_wt_leader+CJ23*Nonactive_wt_leader)/SUM(Active_wt_leader,Nonactive_wt_leader)</f>
        <v>7.8689122881664159E-2</v>
      </c>
      <c r="CN23" s="33">
        <f t="shared" si="71"/>
        <v>5.8707073886891649E-2</v>
      </c>
      <c r="CO23" s="106"/>
      <c r="CP23" s="72"/>
      <c r="CQ23" s="72"/>
      <c r="CR23" s="72"/>
      <c r="CS23" s="72"/>
      <c r="CT23" s="72"/>
      <c r="CU23" s="72"/>
      <c r="CV23" s="72"/>
      <c r="CW23" s="107"/>
    </row>
    <row r="24" spans="1:101" x14ac:dyDescent="0.25">
      <c r="A24" s="89"/>
      <c r="B24" s="2" t="s">
        <v>14</v>
      </c>
      <c r="C24" s="7">
        <v>0.19505562727664741</v>
      </c>
      <c r="D24" s="7">
        <v>2.4528804784451949E-2</v>
      </c>
      <c r="E24" s="8"/>
      <c r="F24" s="8"/>
      <c r="G24" s="8"/>
      <c r="H24" s="7">
        <f t="shared" si="27"/>
        <v>2.5391020992629448E-2</v>
      </c>
      <c r="I24" s="7">
        <f t="shared" si="28"/>
        <v>1.1218339583072669E-2</v>
      </c>
      <c r="J24" s="67"/>
      <c r="K24" s="7">
        <f t="shared" si="30"/>
        <v>2.2238056663066681E-2</v>
      </c>
      <c r="L24" s="7">
        <v>0.16478218109561657</v>
      </c>
      <c r="M24" s="7">
        <v>3.3775043792617684E-2</v>
      </c>
      <c r="N24" s="8"/>
      <c r="O24" s="8"/>
      <c r="P24" s="8"/>
      <c r="Q24" s="40">
        <f t="shared" si="31"/>
        <v>2.6208700684327166E-2</v>
      </c>
      <c r="R24" s="40">
        <f t="shared" si="32"/>
        <v>1.5447141188832354E-2</v>
      </c>
      <c r="S24" s="41"/>
      <c r="T24" s="46">
        <f t="shared" si="34"/>
        <v>2.2954199874538606E-2</v>
      </c>
      <c r="U24" s="7">
        <v>0.14476854463129268</v>
      </c>
      <c r="V24" s="7">
        <v>2.5030767893516631E-2</v>
      </c>
      <c r="W24" s="8"/>
      <c r="X24" s="8"/>
      <c r="Y24" s="8"/>
      <c r="Z24" s="40">
        <f t="shared" si="22"/>
        <v>2.1333260953616547E-2</v>
      </c>
      <c r="AA24" s="40">
        <f t="shared" si="23"/>
        <v>1.1447914267414077E-2</v>
      </c>
      <c r="AB24" s="8"/>
      <c r="AC24" s="40">
        <f t="shared" si="25"/>
        <v>1.8684174458058436E-2</v>
      </c>
      <c r="AD24" s="7">
        <v>0.13282765583056877</v>
      </c>
      <c r="AE24" s="7">
        <v>2.1441265615269683E-2</v>
      </c>
      <c r="AF24" s="8"/>
      <c r="AG24" s="8"/>
      <c r="AH24" s="8"/>
      <c r="AI24" s="7">
        <f t="shared" si="3"/>
        <v>1.9017744707508291E-2</v>
      </c>
      <c r="AJ24" s="7">
        <f t="shared" si="4"/>
        <v>9.8062421253979244E-3</v>
      </c>
      <c r="AK24" s="8"/>
      <c r="AL24" s="33">
        <f t="shared" si="5"/>
        <v>1.6656190569574621E-2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(AM24*Cis_wt_leader+AN24*First_line_wt_leader+AO24*Sec_line_wt_leader+AP24*Active_wt_leader)/SUM(Cis_wt_leader,First_line_wt_leader,Sec_line_wt_leader,Active_wt_leader)</f>
        <v>3.1653006569064446E-2</v>
      </c>
      <c r="AS24" s="40">
        <f>(AN24*First_line_wt_leader+AO24*Sec_line_wt_leader)/SUM(First_line_wt_leader,Sec_line_wt_leader)</f>
        <v>1.6138066807761177E-2</v>
      </c>
      <c r="AT24" s="41"/>
      <c r="AU24" s="46">
        <f>(AM24*Cis_wt_leader+AN24*First_line_wt_leader+AO24*Sec_line_wt_leader+AP24*Active_wt_leader+AQ24*Nonactive_wt_leader)/SUM(Cis_wt_leader,First_line_wt_leader,Sec_line_wt_leader,Active_wt_leader,Nonactive_wt_leader)</f>
        <v>2.7722451721953475E-2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(AV24*Cis_wt_leader+AW24*First_line_wt_leader+AX24*Sec_line_wt_leader+AY24*Active_wt_leader)/SUM(Cis_wt_leader,First_line_wt_leader,Sec_line_wt_leader,Active_wt_leader)</f>
        <v>3.9535034337388753E-2</v>
      </c>
      <c r="BB24" s="40">
        <f>(AW24*First_line_wt_leader+AX24*Sec_line_wt_leader)/SUM(First_line_wt_leader,Sec_line_wt_leader)</f>
        <v>2.6904563216417796E-2</v>
      </c>
      <c r="BC24" s="8"/>
      <c r="BD24" s="40">
        <f>(AV24*Cis_wt_leader+AW24*First_line_wt_leader+AX24*Sec_line_wt_leader+AY24*Active_wt_leader+AZ24*Nonactive_wt_leader)/SUM(Cis_wt_leader,First_line_wt_leader,Sec_line_wt_leader,Active_wt_leader,Nonactive_wt_leader)</f>
        <v>3.4625718045223491E-2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66"/>
        <v>2.6803519409984922E-2</v>
      </c>
      <c r="BK24" s="7">
        <f t="shared" si="67"/>
        <v>1.2262863581767825E-2</v>
      </c>
      <c r="BL24" s="8"/>
      <c r="BM24" s="33">
        <f t="shared" si="68"/>
        <v>2.347515618146577E-2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(BN24*Cis_wt_leader+BO24*First_line_wt_leader+BP24*Sec_line_wt_leader+BQ24*Active_wt_leader)/SUM(Cis_wt_leader,First_line_wt_leader,Sec_line_wt_leader,Active_wt_leader)</f>
        <v>3.1653006569064446E-2</v>
      </c>
      <c r="BT24" s="40">
        <f>(BO24*First_line_wt_leader+BP24*Sec_line_wt_leader)/SUM(First_line_wt_leader,Sec_line_wt_leader)</f>
        <v>1.6138066807761177E-2</v>
      </c>
      <c r="BU24" s="41"/>
      <c r="BV24" s="46">
        <f>(BN24*Cis_wt_leader+BO24*First_line_wt_leader+BP24*Sec_line_wt_leader+BQ24*Active_wt_leader+BR24*Nonactive_wt_leader)/SUM(Cis_wt_leader,First_line_wt_leader,Sec_line_wt_leader,Active_wt_leader,Nonactive_wt_leader)</f>
        <v>2.7722451721953475E-2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(BW24*Cis_wt_leader+BX24*First_line_wt_leader+BY24*Sec_line_wt_leader+BZ24*Active_wt_leader)/SUM(Cis_wt_leader,First_line_wt_leader,Sec_line_wt_leader,Active_wt_leader)</f>
        <v>3.9535034337388753E-2</v>
      </c>
      <c r="CC24" s="40">
        <f>(BX24*First_line_wt_leader+BY24*Sec_line_wt_leader)/SUM(First_line_wt_leader,Sec_line_wt_leader)</f>
        <v>2.6904563216417796E-2</v>
      </c>
      <c r="CD24" s="8"/>
      <c r="CE24" s="40">
        <f>(BW24*Cis_wt_leader+BX24*First_line_wt_leader+BY24*Sec_line_wt_leader+BZ24*Active_wt_leader+CA24*Nonactive_wt_leader)/SUM(Cis_wt_leader,First_line_wt_leader,Sec_line_wt_leader,Active_wt_leader,Nonactive_wt_leader)</f>
        <v>3.4625718045223491E-2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9"/>
        <v>2.6803519409984922E-2</v>
      </c>
      <c r="CL24" s="7">
        <f t="shared" si="70"/>
        <v>1.2262863581767825E-2</v>
      </c>
      <c r="CM24" s="8"/>
      <c r="CN24" s="33">
        <f t="shared" si="71"/>
        <v>2.347515618146577E-2</v>
      </c>
      <c r="CO24" s="106"/>
      <c r="CP24" s="72"/>
      <c r="CQ24" s="72"/>
      <c r="CR24" s="72"/>
      <c r="CS24" s="72"/>
      <c r="CT24" s="72"/>
      <c r="CU24" s="72"/>
      <c r="CV24" s="72"/>
      <c r="CW24" s="107"/>
    </row>
    <row r="25" spans="1:101" x14ac:dyDescent="0.25">
      <c r="A25" s="89"/>
      <c r="B25" s="2" t="s">
        <v>13</v>
      </c>
      <c r="C25" s="7">
        <v>0.14338262543705033</v>
      </c>
      <c r="D25" s="7">
        <v>0.17185635943174127</v>
      </c>
      <c r="E25" s="7">
        <v>0.10411415382800233</v>
      </c>
      <c r="F25" s="7">
        <v>9.2266266849184278E-2</v>
      </c>
      <c r="G25" s="7">
        <v>0.13162987819667238</v>
      </c>
      <c r="H25" s="7">
        <f t="shared" si="27"/>
        <v>0.13071560005880831</v>
      </c>
      <c r="I25" s="7">
        <f t="shared" si="28"/>
        <v>0.1350963020919399</v>
      </c>
      <c r="J25" s="7">
        <f>(F25*Active_wt_leader+G25*Nonactive_wt_leader)/SUM(Active_wt_leader,Nonactive_wt_leader)</f>
        <v>0.11370066830002296</v>
      </c>
      <c r="K25" s="7">
        <f t="shared" si="30"/>
        <v>0.13082913178157049</v>
      </c>
      <c r="L25" s="7">
        <v>0.15417153467182756</v>
      </c>
      <c r="M25" s="7">
        <v>0.1623412173120547</v>
      </c>
      <c r="N25" s="7">
        <v>0.10198708738218215</v>
      </c>
      <c r="O25" s="7">
        <v>9.045924290612771E-2</v>
      </c>
      <c r="P25" s="7">
        <v>0.12629127004561011</v>
      </c>
      <c r="Q25" s="40">
        <f t="shared" si="31"/>
        <v>0.12702242379644077</v>
      </c>
      <c r="R25" s="40">
        <f t="shared" si="32"/>
        <v>0.12959027191334921</v>
      </c>
      <c r="S25" s="40">
        <f>(O25*Active_wt_leader+P25*Nonactive_wt_leader)/SUM(Active_wt_leader,Nonactive_wt_leader)</f>
        <v>0.10997061465820206</v>
      </c>
      <c r="T25" s="40">
        <f t="shared" si="34"/>
        <v>0.12693163179180006</v>
      </c>
      <c r="U25" s="7">
        <v>0.15222877646276523</v>
      </c>
      <c r="V25" s="7">
        <v>0.16134537988330169</v>
      </c>
      <c r="W25" s="7">
        <v>0.10141846617697148</v>
      </c>
      <c r="X25" s="7">
        <v>8.9505521504979757E-2</v>
      </c>
      <c r="Y25" s="7">
        <v>0.12579271592359986</v>
      </c>
      <c r="Z25" s="7">
        <f t="shared" si="22"/>
        <v>0.12613650985222558</v>
      </c>
      <c r="AA25" s="7">
        <f t="shared" si="23"/>
        <v>0.12882626178832723</v>
      </c>
      <c r="AB25" s="7">
        <f>(X25*Active_wt_leader+Y25*Nonactive_wt_leader)/SUM(Active_wt_leader,Nonactive_wt_leader)</f>
        <v>0.1092647424216594</v>
      </c>
      <c r="AC25" s="7">
        <f t="shared" si="25"/>
        <v>0.12609381877674689</v>
      </c>
      <c r="AD25" s="7">
        <v>0.1523929064575123</v>
      </c>
      <c r="AE25" s="7">
        <v>0.16170638706798443</v>
      </c>
      <c r="AF25" s="7">
        <v>9.9042997054677839E-2</v>
      </c>
      <c r="AG25" s="7">
        <v>9.480202897180362E-2</v>
      </c>
      <c r="AH25" s="7">
        <v>0.12342880072242959</v>
      </c>
      <c r="AI25" s="7">
        <f t="shared" si="3"/>
        <v>0.12588264334487106</v>
      </c>
      <c r="AJ25" s="7">
        <f t="shared" si="4"/>
        <v>0.12770233022534233</v>
      </c>
      <c r="AK25" s="7">
        <f t="shared" ref="AK25:AK37" si="72">(AG25*Active_wt_leader+AH25*Nonactive_wt_leader)/SUM(Active_wt_leader,Nonactive_wt_leader)</f>
        <v>0.11038997166658893</v>
      </c>
      <c r="AL25" s="33">
        <f t="shared" si="5"/>
        <v>0.12557793412261628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(AM25*Cis_wt_leader+AN25*First_line_wt_leader+AO25*Sec_line_wt_leader+AP25*Active_wt_leader)/SUM(Cis_wt_leader,First_line_wt_leader,Sec_line_wt_leader,Active_wt_leader)</f>
        <v>0.12096105512826932</v>
      </c>
      <c r="AS25" s="40">
        <f>(AN25*First_line_wt_leader+AO25*Sec_line_wt_leader)/SUM(First_line_wt_leader,Sec_line_wt_leader)</f>
        <v>0.12087836199683405</v>
      </c>
      <c r="AT25" s="40">
        <f>(AP25*Active_wt_leader+AQ25*Nonactive_wt_leader)/SUM(Active_wt_leader,Nonactive_wt_leader)</f>
        <v>0.11156452345579326</v>
      </c>
      <c r="AU25" s="40">
        <f>(AM25*Cis_wt_leader+AN25*First_line_wt_leader+AO25*Sec_line_wt_leader+AP25*Active_wt_leader+AQ25*Nonactive_wt_leader)/SUM(Cis_wt_leader,First_line_wt_leader,Sec_line_wt_leader,Active_wt_leader,Nonactive_wt_leader)</f>
        <v>0.12239562780721362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(AV25*Cis_wt_leader+AW25*First_line_wt_leader+AX25*Sec_line_wt_leader+AY25*Active_wt_leader)/SUM(Cis_wt_leader,First_line_wt_leader,Sec_line_wt_leader,Active_wt_leader)</f>
        <v>0.11721114890997744</v>
      </c>
      <c r="BB25" s="7">
        <f>(AW25*First_line_wt_leader+AX25*Sec_line_wt_leader)/SUM(First_line_wt_leader,Sec_line_wt_leader)</f>
        <v>0.11666833965214538</v>
      </c>
      <c r="BC25" s="7">
        <f>(AY25*Active_wt_leader+AZ25*Nonactive_wt_leader)/SUM(Active_wt_leader,Nonactive_wt_leader)</f>
        <v>0.10734795063206523</v>
      </c>
      <c r="BD25" s="7">
        <f>(AV25*Cis_wt_leader+AW25*First_line_wt_leader+AX25*Sec_line_wt_leader+AY25*Active_wt_leader+AZ25*Nonactive_wt_leader)/SUM(Cis_wt_leader,First_line_wt_leader,Sec_line_wt_leader,Active_wt_leader,Nonactive_wt_leader)</f>
        <v>0.1182534159093946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66"/>
        <v>0.114770187595129</v>
      </c>
      <c r="BK25" s="7">
        <f t="shared" si="67"/>
        <v>0.11387927954451836</v>
      </c>
      <c r="BL25" s="7">
        <f t="shared" ref="BL25:BL37" si="73">(BH25*Active_wt_leader+BI25*Nonactive_wt_leader)/SUM(Active_wt_leader,Nonactive_wt_leader)</f>
        <v>0.10500448762913657</v>
      </c>
      <c r="BM25" s="33">
        <f t="shared" si="68"/>
        <v>0.11534341185715986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(BN25*Cis_wt_leader+BO25*First_line_wt_leader+BP25*Sec_line_wt_leader+BQ25*Active_wt_leader)/SUM(Cis_wt_leader,First_line_wt_leader,Sec_line_wt_leader,Active_wt_leader)</f>
        <v>0.12096105512826932</v>
      </c>
      <c r="BT25" s="40">
        <f>(BO25*First_line_wt_leader+BP25*Sec_line_wt_leader)/SUM(First_line_wt_leader,Sec_line_wt_leader)</f>
        <v>0.12087836199683405</v>
      </c>
      <c r="BU25" s="40">
        <f>(BQ25*Active_wt_leader+BR25*Nonactive_wt_leader)/SUM(Active_wt_leader,Nonactive_wt_leader)</f>
        <v>0.11156452345579326</v>
      </c>
      <c r="BV25" s="40">
        <f>(BN25*Cis_wt_leader+BO25*First_line_wt_leader+BP25*Sec_line_wt_leader+BQ25*Active_wt_leader+BR25*Nonactive_wt_leader)/SUM(Cis_wt_leader,First_line_wt_leader,Sec_line_wt_leader,Active_wt_leader,Nonactive_wt_leader)</f>
        <v>0.12239562780721362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(BW25*Cis_wt_leader+BX25*First_line_wt_leader+BY25*Sec_line_wt_leader+BZ25*Active_wt_leader)/SUM(Cis_wt_leader,First_line_wt_leader,Sec_line_wt_leader,Active_wt_leader)</f>
        <v>0.11721114890997744</v>
      </c>
      <c r="CC25" s="7">
        <f>(BX25*First_line_wt_leader+BY25*Sec_line_wt_leader)/SUM(First_line_wt_leader,Sec_line_wt_leader)</f>
        <v>0.11666833965214538</v>
      </c>
      <c r="CD25" s="7">
        <f>(BZ25*Active_wt_leader+CA25*Nonactive_wt_leader)/SUM(Active_wt_leader,Nonactive_wt_leader)</f>
        <v>0.10734795063206523</v>
      </c>
      <c r="CE25" s="7">
        <f>(BW25*Cis_wt_leader+BX25*First_line_wt_leader+BY25*Sec_line_wt_leader+BZ25*Active_wt_leader+CA25*Nonactive_wt_leader)/SUM(Cis_wt_leader,First_line_wt_leader,Sec_line_wt_leader,Active_wt_leader,Nonactive_wt_leader)</f>
        <v>0.1182534159093946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9"/>
        <v>0.114770187595129</v>
      </c>
      <c r="CL25" s="7">
        <f t="shared" si="70"/>
        <v>0.11387927954451836</v>
      </c>
      <c r="CM25" s="7">
        <f t="shared" ref="CM25:CM37" si="74">(CI25*Active_wt_leader+CJ25*Nonactive_wt_leader)/SUM(Active_wt_leader,Nonactive_wt_leader)</f>
        <v>0.10500448762913657</v>
      </c>
      <c r="CN25" s="33">
        <f t="shared" si="71"/>
        <v>0.11534341185715986</v>
      </c>
      <c r="CO25" s="108">
        <f>C25/SUM(C$9:C$21)</f>
        <v>0.20147962893807744</v>
      </c>
      <c r="CP25" s="40">
        <f t="shared" ref="CP25:CW37" si="75">D25/SUM(D$9:D$21)</f>
        <v>0.17798830998147519</v>
      </c>
      <c r="CQ25" s="40">
        <f t="shared" si="75"/>
        <v>0.10559520183768649</v>
      </c>
      <c r="CR25" s="40">
        <f t="shared" si="75"/>
        <v>9.7135429819602118E-2</v>
      </c>
      <c r="CS25" s="40">
        <f t="shared" si="75"/>
        <v>0.18501285588174815</v>
      </c>
      <c r="CT25" s="40">
        <f t="shared" si="75"/>
        <v>0.13743442028725925</v>
      </c>
      <c r="CU25" s="40">
        <f t="shared" si="75"/>
        <v>0.13832869610925644</v>
      </c>
      <c r="CV25" s="40">
        <f t="shared" si="75"/>
        <v>0.13865035971539333</v>
      </c>
      <c r="CW25" s="48">
        <f t="shared" si="75"/>
        <v>0.14199662953068393</v>
      </c>
    </row>
    <row r="26" spans="1:101" x14ac:dyDescent="0.25">
      <c r="A26" s="89"/>
      <c r="B26" s="2" t="s">
        <v>12</v>
      </c>
      <c r="C26" s="7">
        <v>0.30216776637272708</v>
      </c>
      <c r="D26" s="7">
        <v>0.13376916075067818</v>
      </c>
      <c r="E26" s="7">
        <v>9.0975915032451962E-2</v>
      </c>
      <c r="F26" s="7">
        <v>7.5715316318573492E-2</v>
      </c>
      <c r="G26" s="7">
        <v>0.12046001839321611</v>
      </c>
      <c r="H26" s="7">
        <f t="shared" si="27"/>
        <v>0.12257605689763491</v>
      </c>
      <c r="I26" s="7">
        <f t="shared" si="28"/>
        <v>0.11054756422398671</v>
      </c>
      <c r="J26" s="7">
        <f>(F26*Active_wt_leader+G26*Nonactive_wt_leader)/SUM(Active_wt_leader,Nonactive_wt_leader)</f>
        <v>0.10007984676268544</v>
      </c>
      <c r="K26" s="7">
        <f t="shared" si="30"/>
        <v>0.12231329495803625</v>
      </c>
      <c r="L26" s="7">
        <v>0.3060937235178004</v>
      </c>
      <c r="M26" s="7">
        <v>0.13009335315823947</v>
      </c>
      <c r="N26" s="7">
        <v>9.0780080394768092E-2</v>
      </c>
      <c r="O26" s="7">
        <v>8.0736520789863223E-2</v>
      </c>
      <c r="P26" s="7">
        <v>0.11412873291181182</v>
      </c>
      <c r="Q26" s="40">
        <f t="shared" si="31"/>
        <v>0.12207793508631422</v>
      </c>
      <c r="R26" s="40">
        <f t="shared" si="32"/>
        <v>0.1087601510854582</v>
      </c>
      <c r="S26" s="40">
        <f>(O26*Active_wt_leader+P26*Nonactive_wt_leader)/SUM(Active_wt_leader,Nonactive_wt_leader)</f>
        <v>9.8919356547362419E-2</v>
      </c>
      <c r="T26" s="40">
        <f t="shared" si="34"/>
        <v>0.12109083216863462</v>
      </c>
      <c r="U26" s="7">
        <v>0.30093571936069097</v>
      </c>
      <c r="V26" s="7">
        <v>0.12170919784362953</v>
      </c>
      <c r="W26" s="7">
        <v>8.8580315523730191E-2</v>
      </c>
      <c r="X26" s="7">
        <v>7.8608327711387496E-2</v>
      </c>
      <c r="Y26" s="7">
        <v>0.10926867401612268</v>
      </c>
      <c r="Z26" s="7">
        <f t="shared" si="22"/>
        <v>0.11738270447314775</v>
      </c>
      <c r="AA26" s="7">
        <f t="shared" si="23"/>
        <v>0.10373193237331518</v>
      </c>
      <c r="AB26" s="7">
        <f>(X26*Active_wt_leader+Y26*Nonactive_wt_leader)/SUM(Active_wt_leader,Nonactive_wt_leader)</f>
        <v>9.5303599024683008E-2</v>
      </c>
      <c r="AC26" s="7">
        <f t="shared" si="25"/>
        <v>0.11637513378083836</v>
      </c>
      <c r="AD26" s="7">
        <v>0.30323151658455538</v>
      </c>
      <c r="AE26" s="7">
        <v>0.11798692315180928</v>
      </c>
      <c r="AF26" s="7">
        <v>8.7177490943671734E-2</v>
      </c>
      <c r="AG26" s="7">
        <v>8.2929463795833436E-2</v>
      </c>
      <c r="AH26" s="7">
        <v>0.10136751917235357</v>
      </c>
      <c r="AI26" s="7">
        <f t="shared" si="3"/>
        <v>0.11612508742888007</v>
      </c>
      <c r="AJ26" s="7">
        <f t="shared" si="4"/>
        <v>0.10126829870661778</v>
      </c>
      <c r="AK26" s="7">
        <f t="shared" si="72"/>
        <v>9.296941357138537E-2</v>
      </c>
      <c r="AL26" s="33">
        <f t="shared" si="5"/>
        <v>0.11429254645632829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(AM26*Cis_wt_leader+AN26*First_line_wt_leader+AO26*Sec_line_wt_leader+AP26*Active_wt_leader)/SUM(Cis_wt_leader,First_line_wt_leader,Sec_line_wt_leader,Active_wt_leader)</f>
        <v>0.12539438723804555</v>
      </c>
      <c r="AS26" s="40">
        <f>(AN26*First_line_wt_leader+AO26*Sec_line_wt_leader)/SUM(First_line_wt_leader,Sec_line_wt_leader)</f>
        <v>0.11368883820044794</v>
      </c>
      <c r="AT26" s="40">
        <f>(AP26*Active_wt_leader+AQ26*Nonactive_wt_leader)/SUM(Active_wt_leader,Nonactive_wt_leader)</f>
        <v>0.10649079086573204</v>
      </c>
      <c r="AU26" s="40">
        <f>(AM26*Cis_wt_leader+AN26*First_line_wt_leader+AO26*Sec_line_wt_leader+AP26*Active_wt_leader+AQ26*Nonactive_wt_leader)/SUM(Cis_wt_leader,First_line_wt_leader,Sec_line_wt_leader,Active_wt_leader,Nonactive_wt_leader)</f>
        <v>0.12578043943155101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(AV26*Cis_wt_leader+AW26*First_line_wt_leader+AX26*Sec_line_wt_leader+AY26*Active_wt_leader)/SUM(Cis_wt_leader,First_line_wt_leader,Sec_line_wt_leader,Active_wt_leader)</f>
        <v>0.12333294245234259</v>
      </c>
      <c r="BB26" s="7">
        <f>(AW26*First_line_wt_leader+AX26*Sec_line_wt_leader)/SUM(First_line_wt_leader,Sec_line_wt_leader)</f>
        <v>0.11140100958821884</v>
      </c>
      <c r="BC26" s="7">
        <f>(AY26*Active_wt_leader+AZ26*Nonactive_wt_leader)/SUM(Active_wt_leader,Nonactive_wt_leader)</f>
        <v>0.1043039547418579</v>
      </c>
      <c r="BD26" s="7">
        <f>(AV26*Cis_wt_leader+AW26*First_line_wt_leader+AX26*Sec_line_wt_leader+AY26*Active_wt_leader+AZ26*Nonactive_wt_leader)/SUM(Cis_wt_leader,First_line_wt_leader,Sec_line_wt_leader,Active_wt_leader,Nonactive_wt_leader)</f>
        <v>0.12353439128711517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66"/>
        <v>0.12171270390355415</v>
      </c>
      <c r="BK26" s="7">
        <f t="shared" si="67"/>
        <v>0.10965015053364967</v>
      </c>
      <c r="BL26" s="7">
        <f t="shared" si="73"/>
        <v>9.8014133387412369E-2</v>
      </c>
      <c r="BM26" s="33">
        <f t="shared" si="68"/>
        <v>0.12107991340643692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(BN26*Cis_wt_leader+BO26*First_line_wt_leader+BP26*Sec_line_wt_leader+BQ26*Active_wt_leader)/SUM(Cis_wt_leader,First_line_wt_leader,Sec_line_wt_leader,Active_wt_leader)</f>
        <v>0.12539438723804555</v>
      </c>
      <c r="BT26" s="40">
        <f>(BO26*First_line_wt_leader+BP26*Sec_line_wt_leader)/SUM(First_line_wt_leader,Sec_line_wt_leader)</f>
        <v>0.11368883820044794</v>
      </c>
      <c r="BU26" s="40">
        <f>(BQ26*Active_wt_leader+BR26*Nonactive_wt_leader)/SUM(Active_wt_leader,Nonactive_wt_leader)</f>
        <v>0.10649079086573204</v>
      </c>
      <c r="BV26" s="40">
        <f>(BN26*Cis_wt_leader+BO26*First_line_wt_leader+BP26*Sec_line_wt_leader+BQ26*Active_wt_leader+BR26*Nonactive_wt_leader)/SUM(Cis_wt_leader,First_line_wt_leader,Sec_line_wt_leader,Active_wt_leader,Nonactive_wt_leader)</f>
        <v>0.12578043943155101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(BW26*Cis_wt_leader+BX26*First_line_wt_leader+BY26*Sec_line_wt_leader+BZ26*Active_wt_leader)/SUM(Cis_wt_leader,First_line_wt_leader,Sec_line_wt_leader,Active_wt_leader)</f>
        <v>0.12333294245234259</v>
      </c>
      <c r="CC26" s="7">
        <f>(BX26*First_line_wt_leader+BY26*Sec_line_wt_leader)/SUM(First_line_wt_leader,Sec_line_wt_leader)</f>
        <v>0.11140100958821884</v>
      </c>
      <c r="CD26" s="7">
        <f>(BZ26*Active_wt_leader+CA26*Nonactive_wt_leader)/SUM(Active_wt_leader,Nonactive_wt_leader)</f>
        <v>0.1043039547418579</v>
      </c>
      <c r="CE26" s="7">
        <f>(BW26*Cis_wt_leader+BX26*First_line_wt_leader+BY26*Sec_line_wt_leader+BZ26*Active_wt_leader+CA26*Nonactive_wt_leader)/SUM(Cis_wt_leader,First_line_wt_leader,Sec_line_wt_leader,Active_wt_leader,Nonactive_wt_leader)</f>
        <v>0.12353439128711517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9"/>
        <v>0.12171270390355415</v>
      </c>
      <c r="CL26" s="7">
        <f t="shared" si="70"/>
        <v>0.10965015053364967</v>
      </c>
      <c r="CM26" s="7">
        <f t="shared" si="74"/>
        <v>9.8014133387412369E-2</v>
      </c>
      <c r="CN26" s="33">
        <f t="shared" si="71"/>
        <v>0.12107991340643692</v>
      </c>
      <c r="CO26" s="108">
        <f t="shared" ref="CO26:CO37" si="76">C26/SUM(C$9:C$21)</f>
        <v>0.42460269687664026</v>
      </c>
      <c r="CP26" s="40">
        <f t="shared" si="75"/>
        <v>0.13854213442191649</v>
      </c>
      <c r="CQ26" s="40">
        <f t="shared" si="75"/>
        <v>9.2270068545053138E-2</v>
      </c>
      <c r="CR26" s="40">
        <f t="shared" si="75"/>
        <v>7.9711036825121012E-2</v>
      </c>
      <c r="CS26" s="40">
        <f t="shared" si="75"/>
        <v>0.16931301865369527</v>
      </c>
      <c r="CT26" s="40">
        <f t="shared" si="75"/>
        <v>0.12887650221737534</v>
      </c>
      <c r="CU26" s="40">
        <f t="shared" si="75"/>
        <v>0.11319259062140317</v>
      </c>
      <c r="CV26" s="40">
        <f t="shared" si="75"/>
        <v>0.12204067892804971</v>
      </c>
      <c r="CW26" s="48">
        <f t="shared" si="75"/>
        <v>0.13275388588400105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66"/>
      <c r="R27" s="66"/>
      <c r="S27" s="66"/>
      <c r="T27" s="66"/>
      <c r="U27" s="8"/>
      <c r="V27" s="8"/>
      <c r="W27" s="8"/>
      <c r="X27" s="8"/>
      <c r="Y27" s="8"/>
      <c r="Z27" s="8"/>
      <c r="AA27" s="8"/>
      <c r="AB27" s="8"/>
      <c r="AC27" s="8"/>
      <c r="AD27" s="7">
        <v>6.1302304664033386E-2</v>
      </c>
      <c r="AE27" s="7">
        <v>8.1057780185237877E-2</v>
      </c>
      <c r="AF27" s="7">
        <v>0.10008031138903833</v>
      </c>
      <c r="AG27" s="7">
        <v>8.5717641718090529E-2</v>
      </c>
      <c r="AH27" s="7">
        <v>7.8066414999239081E-2</v>
      </c>
      <c r="AI27" s="44">
        <f t="shared" si="3"/>
        <v>8.8172217358697666E-2</v>
      </c>
      <c r="AJ27" s="44">
        <f t="shared" si="4"/>
        <v>9.1380286391933782E-2</v>
      </c>
      <c r="AK27" s="44">
        <f t="shared" si="72"/>
        <v>8.1551370904279372E-2</v>
      </c>
      <c r="AL27" s="45">
        <f t="shared" si="5"/>
        <v>8.6917315699948552E-2</v>
      </c>
      <c r="AM27" s="8"/>
      <c r="AN27" s="8"/>
      <c r="AO27" s="8"/>
      <c r="AP27" s="8"/>
      <c r="AQ27" s="8"/>
      <c r="AR27" s="66"/>
      <c r="AS27" s="66"/>
      <c r="AT27" s="66"/>
      <c r="AU27" s="66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66"/>
        <v>8.3821004176502456E-2</v>
      </c>
      <c r="BK27" s="44">
        <f t="shared" si="67"/>
        <v>8.225664838325826E-2</v>
      </c>
      <c r="BL27" s="44">
        <f t="shared" si="73"/>
        <v>9.8795455722393927E-2</v>
      </c>
      <c r="BM27" s="45">
        <f t="shared" si="68"/>
        <v>8.4204538602609361E-2</v>
      </c>
      <c r="BN27" s="8"/>
      <c r="BO27" s="8"/>
      <c r="BP27" s="8"/>
      <c r="BQ27" s="8"/>
      <c r="BR27" s="8"/>
      <c r="BS27" s="66"/>
      <c r="BT27" s="66"/>
      <c r="BU27" s="66"/>
      <c r="BV27" s="66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9"/>
        <v>8.3821004176502456E-2</v>
      </c>
      <c r="CL27" s="44">
        <f t="shared" si="70"/>
        <v>8.225664838325826E-2</v>
      </c>
      <c r="CM27" s="44">
        <f t="shared" si="74"/>
        <v>9.8795455722393927E-2</v>
      </c>
      <c r="CN27" s="45">
        <f t="shared" si="71"/>
        <v>8.4204538602609361E-2</v>
      </c>
      <c r="CO27" s="109"/>
      <c r="CP27" s="75"/>
      <c r="CQ27" s="41"/>
      <c r="CR27" s="41"/>
      <c r="CS27" s="41"/>
      <c r="CT27" s="41"/>
      <c r="CU27" s="41"/>
      <c r="CV27" s="41"/>
      <c r="CW27" s="110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66"/>
      <c r="R28" s="66"/>
      <c r="S28" s="66"/>
      <c r="T28" s="66"/>
      <c r="U28" s="7">
        <v>0.12123881660298291</v>
      </c>
      <c r="V28" s="7">
        <v>0.10755704334307299</v>
      </c>
      <c r="W28" s="7">
        <v>8.2928563073488795E-2</v>
      </c>
      <c r="X28" s="7">
        <v>0.10132598067392867</v>
      </c>
      <c r="Y28" s="7">
        <v>9.7877655326742183E-2</v>
      </c>
      <c r="Z28" s="7">
        <f t="shared" ref="Z28:Z37" si="77">(U28*Cis_wt_leader+V28*First_line_wt_leader+W28*Sec_line_wt_leader+X28*Active_wt_leader)/SUM(Cis_wt_leader,First_line_wt_leader,Sec_line_wt_leader,Active_wt_leader)</f>
        <v>9.7319334194336402E-2</v>
      </c>
      <c r="AA28" s="7">
        <f t="shared" ref="AA28:AA37" si="78">(V28*First_line_wt_leader+W28*Sec_line_wt_leader)/SUM(First_line_wt_leader,Sec_line_wt_leader)</f>
        <v>9.4192489608316651E-2</v>
      </c>
      <c r="AB28" s="7">
        <f t="shared" ref="AB28:AB37" si="79">(X28*Active_wt_leader+Y28*Nonactive_wt_leader)/SUM(Active_wt_leader,Nonactive_wt_leader)</f>
        <v>9.9448287360370063E-2</v>
      </c>
      <c r="AC28" s="7">
        <f t="shared" ref="AC28:AC37" si="80">(U28*Cis_wt_leader+V28*First_line_wt_leader+W28*Sec_line_wt_leader+X28*Active_wt_leader+Y28*Nonactive_wt_leader)/SUM(Cis_wt_leader,First_line_wt_leader,Sec_line_wt_leader,Active_wt_leader,Nonactive_wt_leader)</f>
        <v>9.7388664475124537E-2</v>
      </c>
      <c r="AD28" s="7">
        <v>0.11852059651872814</v>
      </c>
      <c r="AE28" s="7">
        <v>0.10056925172956031</v>
      </c>
      <c r="AF28" s="7">
        <v>0.1037987524603337</v>
      </c>
      <c r="AG28" s="7">
        <v>9.1738943572197695E-2</v>
      </c>
      <c r="AH28" s="7">
        <v>8.3807905813939543E-2</v>
      </c>
      <c r="AI28" s="44">
        <f t="shared" si="3"/>
        <v>0.10243270952325349</v>
      </c>
      <c r="AJ28" s="44">
        <f t="shared" si="4"/>
        <v>0.10232172835744868</v>
      </c>
      <c r="AK28" s="44">
        <f t="shared" si="72"/>
        <v>8.7420309142760041E-2</v>
      </c>
      <c r="AL28" s="45">
        <f t="shared" si="5"/>
        <v>0.10011994936454931</v>
      </c>
      <c r="AM28" s="8"/>
      <c r="AN28" s="8"/>
      <c r="AO28" s="8"/>
      <c r="AP28" s="8"/>
      <c r="AQ28" s="8"/>
      <c r="AR28" s="66"/>
      <c r="AS28" s="66"/>
      <c r="AT28" s="66"/>
      <c r="AU28" s="66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81">(AV28*Cis_wt_leader+AW28*First_line_wt_leader+AX28*Sec_line_wt_leader+AY28*Active_wt_leader)/SUM(Cis_wt_leader,First_line_wt_leader,Sec_line_wt_leader,Active_wt_leader)</f>
        <v>9.8291217468379655E-2</v>
      </c>
      <c r="BB28" s="7">
        <f t="shared" ref="BB28:BB37" si="82">(AW28*First_line_wt_leader+AX28*Sec_line_wt_leader)/SUM(First_line_wt_leader,Sec_line_wt_leader)</f>
        <v>9.6562645387311255E-2</v>
      </c>
      <c r="BC28" s="7">
        <f t="shared" ref="BC28:BC37" si="83">(AY28*Active_wt_leader+AZ28*Nonactive_wt_leader)/SUM(Active_wt_leader,Nonactive_wt_leader)</f>
        <v>9.79806868095459E-2</v>
      </c>
      <c r="BD28" s="7">
        <f t="shared" ref="BD28:BD37" si="84">(AV28*Cis_wt_leader+AW28*First_line_wt_leader+AX28*Sec_line_wt_leader+AY28*Active_wt_leader+AZ28*Nonactive_wt_leader)/SUM(Cis_wt_leader,First_line_wt_leader,Sec_line_wt_leader,Active_wt_leader,Nonactive_wt_leader)</f>
        <v>9.7568190669231766E-2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66"/>
        <v>0.10715632651947397</v>
      </c>
      <c r="BK28" s="44">
        <f t="shared" si="67"/>
        <v>0.10854288493761663</v>
      </c>
      <c r="BL28" s="44">
        <f t="shared" si="73"/>
        <v>8.993881340852114E-2</v>
      </c>
      <c r="BM28" s="45">
        <f t="shared" si="68"/>
        <v>0.10387406021546532</v>
      </c>
      <c r="BN28" s="8"/>
      <c r="BO28" s="8"/>
      <c r="BP28" s="8"/>
      <c r="BQ28" s="8"/>
      <c r="BR28" s="8"/>
      <c r="BS28" s="66"/>
      <c r="BT28" s="66"/>
      <c r="BU28" s="66"/>
      <c r="BV28" s="66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85">(BW28*Cis_wt_leader+BX28*First_line_wt_leader+BY28*Sec_line_wt_leader+BZ28*Active_wt_leader)/SUM(Cis_wt_leader,First_line_wt_leader,Sec_line_wt_leader,Active_wt_leader)</f>
        <v>9.8291217468379655E-2</v>
      </c>
      <c r="CC28" s="7">
        <f t="shared" ref="CC28:CC37" si="86">(BX28*First_line_wt_leader+BY28*Sec_line_wt_leader)/SUM(First_line_wt_leader,Sec_line_wt_leader)</f>
        <v>9.6562645387311255E-2</v>
      </c>
      <c r="CD28" s="7">
        <f t="shared" ref="CD28:CD37" si="87">(BZ28*Active_wt_leader+CA28*Nonactive_wt_leader)/SUM(Active_wt_leader,Nonactive_wt_leader)</f>
        <v>9.79806868095459E-2</v>
      </c>
      <c r="CE28" s="7">
        <f t="shared" ref="CE28:CE37" si="88">(BW28*Cis_wt_leader+BX28*First_line_wt_leader+BY28*Sec_line_wt_leader+BZ28*Active_wt_leader+CA28*Nonactive_wt_leader)/SUM(Cis_wt_leader,First_line_wt_leader,Sec_line_wt_leader,Active_wt_leader,Nonactive_wt_leader)</f>
        <v>9.7568190669231766E-2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9"/>
        <v>0.10715632651947397</v>
      </c>
      <c r="CL28" s="44">
        <f t="shared" si="70"/>
        <v>0.10854288493761663</v>
      </c>
      <c r="CM28" s="44">
        <f t="shared" si="74"/>
        <v>8.993881340852114E-2</v>
      </c>
      <c r="CN28" s="45">
        <f t="shared" si="71"/>
        <v>0.10387406021546532</v>
      </c>
      <c r="CO28" s="109"/>
      <c r="CP28" s="75"/>
      <c r="CQ28" s="41"/>
      <c r="CR28" s="41"/>
      <c r="CS28" s="41"/>
      <c r="CT28" s="41"/>
      <c r="CU28" s="41"/>
      <c r="CV28" s="41"/>
      <c r="CW28" s="110"/>
    </row>
    <row r="29" spans="1:101" x14ac:dyDescent="0.25">
      <c r="A29" s="89"/>
      <c r="B29" s="2" t="s">
        <v>9</v>
      </c>
      <c r="C29" s="7">
        <v>2.5182717262908546E-2</v>
      </c>
      <c r="D29" s="7">
        <v>1.5767429074763906E-2</v>
      </c>
      <c r="E29" s="7">
        <v>1.8361673458237592E-2</v>
      </c>
      <c r="F29" s="7">
        <v>0.13038863086184452</v>
      </c>
      <c r="G29" s="7">
        <v>2.4923661395095612E-2</v>
      </c>
      <c r="H29" s="7">
        <f t="shared" ref="H29:H37" si="89">(C29*Cis_wt_leader+D29*First_line_wt_leader+E29*Sec_line_wt_leader+F29*Active_wt_leader)/SUM(Cis_wt_leader,First_line_wt_leader,Sec_line_wt_leader,Active_wt_leader)</f>
        <v>3.1277190083988153E-2</v>
      </c>
      <c r="I29" s="7">
        <f t="shared" ref="I29:I37" si="90">(D29*First_line_wt_leader+E29*Sec_line_wt_leader)/SUM(First_line_wt_leader,Sec_line_wt_leader)</f>
        <v>1.7175186195159273E-2</v>
      </c>
      <c r="J29" s="7">
        <f t="shared" ref="J29:J37" si="91">(F29*Active_wt_leader+G29*Nonactive_wt_leader)/SUM(Active_wt_leader,Nonactive_wt_leader)</f>
        <v>7.2960503279871705E-2</v>
      </c>
      <c r="K29" s="7">
        <f t="shared" ref="K29:K37" si="92">(C29*Cis_wt_leader+D29*First_line_wt_leader+E29*Sec_line_wt_leader+F29*Active_wt_leader+G29*Nonactive_wt_leader)/SUM(Cis_wt_leader,First_line_wt_leader,Sec_line_wt_leader,Active_wt_leader,Nonactive_wt_leader)</f>
        <v>3.0488232076795494E-2</v>
      </c>
      <c r="L29" s="7">
        <v>0.10268745786100993</v>
      </c>
      <c r="M29" s="7">
        <v>7.0382942522682748E-2</v>
      </c>
      <c r="N29" s="7">
        <v>7.515183254576914E-2</v>
      </c>
      <c r="O29" s="7">
        <v>0.18905788708318202</v>
      </c>
      <c r="P29" s="7">
        <v>0.14845483100137291</v>
      </c>
      <c r="Q29" s="40">
        <f t="shared" ref="Q29:Q37" si="93">(L29*Cis_wt_leader+M29*First_line_wt_leader+N29*Sec_line_wt_leader+O29*Active_wt_leader)/SUM(Cis_wt_leader,First_line_wt_leader,Sec_line_wt_leader,Active_wt_leader)</f>
        <v>8.9244325587183218E-2</v>
      </c>
      <c r="R29" s="40">
        <f t="shared" ref="R29:R37" si="94">(M29*First_line_wt_leader+N29*Sec_line_wt_leader)/SUM(First_line_wt_leader,Sec_line_wt_leader)</f>
        <v>7.2970763056919782E-2</v>
      </c>
      <c r="S29" s="40">
        <f t="shared" ref="S29:S37" si="95">(O29*Active_wt_leader+P29*Nonactive_wt_leader)/SUM(Active_wt_leader,Nonactive_wt_leader)</f>
        <v>0.1669485791615665</v>
      </c>
      <c r="T29" s="40">
        <f t="shared" ref="T29:T37" si="96">(L29*Cis_wt_leader+M29*First_line_wt_leader+N29*Sec_line_wt_leader+O29*Active_wt_leader+P29*Nonactive_wt_leader)/SUM(Cis_wt_leader,First_line_wt_leader,Sec_line_wt_leader,Active_wt_leader,Nonactive_wt_leader)</f>
        <v>9.6596870077635788E-2</v>
      </c>
      <c r="U29" s="7">
        <v>9.4821862923886557E-2</v>
      </c>
      <c r="V29" s="7">
        <v>6.5700044220303816E-2</v>
      </c>
      <c r="W29" s="7">
        <v>7.1837404753317791E-2</v>
      </c>
      <c r="X29" s="7">
        <v>0.17576878493772885</v>
      </c>
      <c r="Y29" s="7">
        <v>0.11927937262327008</v>
      </c>
      <c r="Z29" s="7">
        <f t="shared" si="77"/>
        <v>8.386426464820293E-2</v>
      </c>
      <c r="AA29" s="7">
        <f t="shared" si="78"/>
        <v>6.903046021573718E-2</v>
      </c>
      <c r="AB29" s="7">
        <f t="shared" si="79"/>
        <v>0.14500898674285809</v>
      </c>
      <c r="AC29" s="7">
        <f t="shared" si="80"/>
        <v>8.8261983519193357E-2</v>
      </c>
      <c r="AD29" s="7">
        <v>9.6185548964625417E-2</v>
      </c>
      <c r="AE29" s="7">
        <v>5.5561273290895039E-2</v>
      </c>
      <c r="AF29" s="7">
        <v>6.528093173061339E-2</v>
      </c>
      <c r="AG29" s="7">
        <v>0.15924278098864675</v>
      </c>
      <c r="AH29" s="7">
        <v>0.11435417173006959</v>
      </c>
      <c r="AI29" s="7">
        <f t="shared" si="3"/>
        <v>7.5487447029106508E-2</v>
      </c>
      <c r="AJ29" s="7">
        <f t="shared" si="4"/>
        <v>6.0835609996985562E-2</v>
      </c>
      <c r="AK29" s="7">
        <f t="shared" si="72"/>
        <v>0.13479988973752238</v>
      </c>
      <c r="AL29" s="33">
        <f t="shared" si="5"/>
        <v>8.0313775069426177E-2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7">(AM29*Cis_wt_leader+AN29*First_line_wt_leader+AO29*Sec_line_wt_leader+AP29*Active_wt_leader)/SUM(Cis_wt_leader,First_line_wt_leader,Sec_line_wt_leader,Active_wt_leader)</f>
        <v>9.5470688304454127E-2</v>
      </c>
      <c r="AS29" s="40">
        <f t="shared" ref="AS29:AS37" si="98">(AN29*First_line_wt_leader+AO29*Sec_line_wt_leader)/SUM(First_line_wt_leader,Sec_line_wt_leader)</f>
        <v>8.063942233588621E-2</v>
      </c>
      <c r="AT29" s="40">
        <f t="shared" ref="AT29:AT37" si="99">(AP29*Active_wt_leader+AQ29*Nonactive_wt_leader)/SUM(Active_wt_leader,Nonactive_wt_leader)</f>
        <v>0.18243159927282654</v>
      </c>
      <c r="AU29" s="40">
        <f t="shared" ref="AU29:AU37" si="100">(AM29*Cis_wt_leader+AN29*First_line_wt_leader+AO29*Sec_line_wt_leader+AP29*Active_wt_leader+AQ29*Nonactive_wt_leader)/SUM(Cis_wt_leader,First_line_wt_leader,Sec_line_wt_leader,Active_wt_leader,Nonactive_wt_leader)</f>
        <v>0.10393092182348215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81"/>
        <v>9.3056366500023233E-2</v>
      </c>
      <c r="BB29" s="7">
        <f t="shared" si="82"/>
        <v>8.1209074529357161E-2</v>
      </c>
      <c r="BC29" s="7">
        <f t="shared" si="83"/>
        <v>0.16155470691595586</v>
      </c>
      <c r="BD29" s="7">
        <f t="shared" si="84"/>
        <v>9.9171817976473411E-2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66"/>
        <v>8.3011122929819034E-2</v>
      </c>
      <c r="BK29" s="7">
        <f t="shared" si="67"/>
        <v>7.068769491120154E-2</v>
      </c>
      <c r="BL29" s="7">
        <f t="shared" si="73"/>
        <v>0.15321977815763502</v>
      </c>
      <c r="BM29" s="33">
        <f t="shared" si="68"/>
        <v>9.0008195393550525E-2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101">(BN29*Cis_wt_leader+BO29*First_line_wt_leader+BP29*Sec_line_wt_leader+BQ29*Active_wt_leader)/SUM(Cis_wt_leader,First_line_wt_leader,Sec_line_wt_leader,Active_wt_leader)</f>
        <v>9.5470688304454127E-2</v>
      </c>
      <c r="BT29" s="40">
        <f t="shared" ref="BT29:BT37" si="102">(BO29*First_line_wt_leader+BP29*Sec_line_wt_leader)/SUM(First_line_wt_leader,Sec_line_wt_leader)</f>
        <v>8.063942233588621E-2</v>
      </c>
      <c r="BU29" s="40">
        <f t="shared" ref="BU29:BU37" si="103">(BQ29*Active_wt_leader+BR29*Nonactive_wt_leader)/SUM(Active_wt_leader,Nonactive_wt_leader)</f>
        <v>0.18243159927282654</v>
      </c>
      <c r="BV29" s="40">
        <f t="shared" ref="BV29:BV37" si="104">(BN29*Cis_wt_leader+BO29*First_line_wt_leader+BP29*Sec_line_wt_leader+BQ29*Active_wt_leader+BR29*Nonactive_wt_leader)/SUM(Cis_wt_leader,First_line_wt_leader,Sec_line_wt_leader,Active_wt_leader,Nonactive_wt_leader)</f>
        <v>0.10393092182348215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85"/>
        <v>9.3056366500023233E-2</v>
      </c>
      <c r="CC29" s="7">
        <f t="shared" si="86"/>
        <v>8.1209074529357161E-2</v>
      </c>
      <c r="CD29" s="7">
        <f t="shared" si="87"/>
        <v>0.16155470691595586</v>
      </c>
      <c r="CE29" s="7">
        <f t="shared" si="88"/>
        <v>9.9171817976473411E-2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9"/>
        <v>8.3011122929819034E-2</v>
      </c>
      <c r="CL29" s="7">
        <f t="shared" si="70"/>
        <v>7.068769491120154E-2</v>
      </c>
      <c r="CM29" s="7">
        <f t="shared" si="74"/>
        <v>0.15321977815763502</v>
      </c>
      <c r="CN29" s="33">
        <f t="shared" si="71"/>
        <v>9.0008195393550525E-2</v>
      </c>
      <c r="CO29" s="108">
        <f t="shared" si="76"/>
        <v>3.5386466905021889E-2</v>
      </c>
      <c r="CP29" s="40">
        <f t="shared" si="75"/>
        <v>1.6330021554335723E-2</v>
      </c>
      <c r="CQ29" s="40">
        <f t="shared" si="75"/>
        <v>1.8622872526086895E-2</v>
      </c>
      <c r="CR29" s="40">
        <f t="shared" si="75"/>
        <v>0.13726962339396609</v>
      </c>
      <c r="CS29" s="40">
        <f t="shared" si="75"/>
        <v>3.503154327049196E-2</v>
      </c>
      <c r="CT29" s="40">
        <f t="shared" si="75"/>
        <v>3.2884846839041575E-2</v>
      </c>
      <c r="CU29" s="40">
        <f t="shared" si="75"/>
        <v>1.7586129857153431E-2</v>
      </c>
      <c r="CV29" s="40">
        <f t="shared" si="75"/>
        <v>8.8970453525190979E-2</v>
      </c>
      <c r="CW29" s="48">
        <f t="shared" si="75"/>
        <v>3.3090689636939785E-2</v>
      </c>
    </row>
    <row r="30" spans="1:101" x14ac:dyDescent="0.25">
      <c r="A30" s="89"/>
      <c r="B30" s="2" t="s">
        <v>8</v>
      </c>
      <c r="C30" s="7">
        <v>3.7418595346176947E-2</v>
      </c>
      <c r="D30" s="7">
        <v>3.0672025417891505E-2</v>
      </c>
      <c r="E30" s="7">
        <v>3.7114261343595634E-2</v>
      </c>
      <c r="F30" s="7">
        <v>4.4950668043148644E-2</v>
      </c>
      <c r="G30" s="7">
        <v>1.7881053562704533E-2</v>
      </c>
      <c r="H30" s="7">
        <f t="shared" si="89"/>
        <v>3.5720817362896957E-2</v>
      </c>
      <c r="I30" s="7">
        <f t="shared" si="90"/>
        <v>3.4167880917647206E-2</v>
      </c>
      <c r="J30" s="7">
        <f t="shared" si="91"/>
        <v>3.0210633680668831E-2</v>
      </c>
      <c r="K30" s="7">
        <f t="shared" si="92"/>
        <v>3.3505540595327836E-2</v>
      </c>
      <c r="L30" s="7">
        <v>2.1366914013136947E-2</v>
      </c>
      <c r="M30" s="7">
        <v>4.629116289097826E-2</v>
      </c>
      <c r="N30" s="7">
        <v>7.9673356647252225E-2</v>
      </c>
      <c r="O30" s="7">
        <v>8.8778895544802922E-2</v>
      </c>
      <c r="P30" s="7">
        <v>8.8521538993036941E-2</v>
      </c>
      <c r="Q30" s="40">
        <f t="shared" si="93"/>
        <v>6.3666932186514147E-2</v>
      </c>
      <c r="R30" s="40">
        <f t="shared" si="94"/>
        <v>6.4405886875419358E-2</v>
      </c>
      <c r="S30" s="40">
        <f t="shared" si="95"/>
        <v>8.8638758919688435E-2</v>
      </c>
      <c r="T30" s="40">
        <f t="shared" si="96"/>
        <v>6.6753286559937036E-2</v>
      </c>
      <c r="U30" s="7">
        <v>2.1581066370164617E-2</v>
      </c>
      <c r="V30" s="7">
        <v>4.422212109313186E-2</v>
      </c>
      <c r="W30" s="7">
        <v>7.9377965824655311E-2</v>
      </c>
      <c r="X30" s="7">
        <v>9.2300039509980378E-2</v>
      </c>
      <c r="Y30" s="7">
        <v>8.5317121919938371E-2</v>
      </c>
      <c r="Z30" s="7">
        <f t="shared" si="77"/>
        <v>6.322056525861651E-2</v>
      </c>
      <c r="AA30" s="7">
        <f t="shared" si="78"/>
        <v>6.32993102197969E-2</v>
      </c>
      <c r="AB30" s="7">
        <f t="shared" si="79"/>
        <v>8.8497678552754977E-2</v>
      </c>
      <c r="AC30" s="7">
        <f t="shared" si="80"/>
        <v>6.5964435029727098E-2</v>
      </c>
      <c r="AD30" s="7">
        <v>1.6693201249204426E-2</v>
      </c>
      <c r="AE30" s="7">
        <v>3.7958624151245811E-2</v>
      </c>
      <c r="AF30" s="7">
        <v>7.6459931526644834E-2</v>
      </c>
      <c r="AG30" s="7">
        <v>7.891940397411594E-2</v>
      </c>
      <c r="AH30" s="7">
        <v>9.003427341905651E-2</v>
      </c>
      <c r="AI30" s="7">
        <f t="shared" si="3"/>
        <v>5.7676016505849671E-2</v>
      </c>
      <c r="AJ30" s="7">
        <f t="shared" si="4"/>
        <v>5.8851216209082041E-2</v>
      </c>
      <c r="AK30" s="7">
        <f t="shared" si="72"/>
        <v>8.4971708770375937E-2</v>
      </c>
      <c r="AL30" s="33">
        <f t="shared" si="5"/>
        <v>6.1694146767085907E-2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7"/>
        <v>5.5745607372985728E-2</v>
      </c>
      <c r="AS30" s="40">
        <f t="shared" si="98"/>
        <v>5.4954863169669022E-2</v>
      </c>
      <c r="AT30" s="40">
        <f t="shared" si="99"/>
        <v>7.6664890328262514E-2</v>
      </c>
      <c r="AU30" s="40">
        <f t="shared" si="100"/>
        <v>5.78583395945114E-2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81"/>
        <v>5.9597313011032112E-2</v>
      </c>
      <c r="BB30" s="7">
        <f t="shared" si="82"/>
        <v>5.9317359923194424E-2</v>
      </c>
      <c r="BC30" s="7">
        <f t="shared" si="83"/>
        <v>7.754786379893118E-2</v>
      </c>
      <c r="BD30" s="7">
        <f t="shared" si="84"/>
        <v>6.0972707270663166E-2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66"/>
        <v>5.6235039545747177E-2</v>
      </c>
      <c r="BK30" s="7">
        <f t="shared" si="67"/>
        <v>5.5359614158082798E-2</v>
      </c>
      <c r="BL30" s="7">
        <f t="shared" si="73"/>
        <v>7.7020956693585496E-2</v>
      </c>
      <c r="BM30" s="33">
        <f t="shared" si="68"/>
        <v>5.8694853627841582E-2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101"/>
        <v>5.5745607372985728E-2</v>
      </c>
      <c r="BT30" s="40">
        <f t="shared" si="102"/>
        <v>5.4954863169669022E-2</v>
      </c>
      <c r="BU30" s="40">
        <f t="shared" si="103"/>
        <v>7.6664890328262514E-2</v>
      </c>
      <c r="BV30" s="40">
        <f t="shared" si="104"/>
        <v>5.78583395945114E-2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85"/>
        <v>5.9597313011032112E-2</v>
      </c>
      <c r="CC30" s="7">
        <f t="shared" si="86"/>
        <v>5.9317359923194424E-2</v>
      </c>
      <c r="CD30" s="7">
        <f t="shared" si="87"/>
        <v>7.754786379893118E-2</v>
      </c>
      <c r="CE30" s="7">
        <f t="shared" si="88"/>
        <v>6.0972707270663166E-2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9"/>
        <v>5.6235039545747177E-2</v>
      </c>
      <c r="CL30" s="7">
        <f t="shared" si="70"/>
        <v>5.5359614158082798E-2</v>
      </c>
      <c r="CM30" s="7">
        <f t="shared" si="74"/>
        <v>7.7020956693585496E-2</v>
      </c>
      <c r="CN30" s="33">
        <f t="shared" si="71"/>
        <v>5.8694853627841582E-2</v>
      </c>
      <c r="CO30" s="108">
        <f t="shared" si="76"/>
        <v>5.2580183148074021E-2</v>
      </c>
      <c r="CP30" s="40">
        <f t="shared" si="75"/>
        <v>3.1766423924554824E-2</v>
      </c>
      <c r="CQ30" s="40">
        <f t="shared" si="75"/>
        <v>3.7642220327775998E-2</v>
      </c>
      <c r="CR30" s="40">
        <f t="shared" si="75"/>
        <v>4.7322847343401531E-2</v>
      </c>
      <c r="CS30" s="40">
        <f t="shared" si="75"/>
        <v>2.5132780119020925E-2</v>
      </c>
      <c r="CT30" s="40">
        <f t="shared" si="75"/>
        <v>3.7556877864984371E-2</v>
      </c>
      <c r="CU30" s="40">
        <f t="shared" si="75"/>
        <v>3.4985401842738288E-2</v>
      </c>
      <c r="CV30" s="40">
        <f t="shared" si="75"/>
        <v>3.6839847027124867E-2</v>
      </c>
      <c r="CW30" s="48">
        <f t="shared" si="75"/>
        <v>3.6365553836154536E-2</v>
      </c>
    </row>
    <row r="31" spans="1:101" x14ac:dyDescent="0.25">
      <c r="A31" s="89"/>
      <c r="B31" s="2" t="s">
        <v>7</v>
      </c>
      <c r="C31" s="7">
        <v>0.14452950137022305</v>
      </c>
      <c r="D31" s="7">
        <v>0.1113754671350751</v>
      </c>
      <c r="E31" s="7">
        <v>8.9290653040586712E-2</v>
      </c>
      <c r="F31" s="7">
        <v>0.11938182300154895</v>
      </c>
      <c r="G31" s="7">
        <v>0.11648191116971723</v>
      </c>
      <c r="H31" s="7">
        <f t="shared" si="89"/>
        <v>0.10556858531788467</v>
      </c>
      <c r="I31" s="7">
        <f t="shared" si="90"/>
        <v>9.9391224442991297E-2</v>
      </c>
      <c r="J31" s="7">
        <f t="shared" si="91"/>
        <v>0.11780275359587856</v>
      </c>
      <c r="K31" s="7">
        <f t="shared" si="92"/>
        <v>0.10692376229708971</v>
      </c>
      <c r="L31" s="7">
        <v>0.1438561104303662</v>
      </c>
      <c r="M31" s="7">
        <v>0.10552721576077018</v>
      </c>
      <c r="N31" s="7">
        <v>8.6362186584664116E-2</v>
      </c>
      <c r="O31" s="7">
        <v>0.10679874993774478</v>
      </c>
      <c r="P31" s="7">
        <v>9.7412853649329167E-2</v>
      </c>
      <c r="Q31" s="40">
        <f t="shared" si="93"/>
        <v>0.10062089764852007</v>
      </c>
      <c r="R31" s="40">
        <f t="shared" si="94"/>
        <v>9.5127383556403045E-2</v>
      </c>
      <c r="S31" s="40">
        <f t="shared" si="95"/>
        <v>0.10168791121804802</v>
      </c>
      <c r="T31" s="40">
        <f t="shared" si="96"/>
        <v>0.10022253445154375</v>
      </c>
      <c r="U31" s="7">
        <v>0.14196724350269341</v>
      </c>
      <c r="V31" s="7">
        <v>0.106321467767999</v>
      </c>
      <c r="W31" s="7">
        <v>8.8112848813407876E-2</v>
      </c>
      <c r="X31" s="7">
        <v>0.105054662978319</v>
      </c>
      <c r="Y31" s="7">
        <v>9.0839228705907007E-2</v>
      </c>
      <c r="Z31" s="7">
        <f t="shared" si="77"/>
        <v>0.1013015167186001</v>
      </c>
      <c r="AA31" s="7">
        <f t="shared" si="78"/>
        <v>9.6440628033244047E-2</v>
      </c>
      <c r="AB31" s="7">
        <f t="shared" si="79"/>
        <v>9.7314028555752663E-2</v>
      </c>
      <c r="AC31" s="7">
        <f t="shared" si="80"/>
        <v>0.10000234797232523</v>
      </c>
      <c r="AD31" s="7">
        <v>0.13725438497210155</v>
      </c>
      <c r="AE31" s="7">
        <v>9.94825426460339E-2</v>
      </c>
      <c r="AF31" s="7">
        <v>8.4093451747786041E-2</v>
      </c>
      <c r="AG31" s="7">
        <v>0.10371197454531662</v>
      </c>
      <c r="AH31" s="7">
        <v>8.2037090977816071E-2</v>
      </c>
      <c r="AI31" s="7">
        <f t="shared" si="3"/>
        <v>9.651324544754393E-2</v>
      </c>
      <c r="AJ31" s="7">
        <f t="shared" si="4"/>
        <v>9.1131709383590137E-2</v>
      </c>
      <c r="AK31" s="7">
        <f t="shared" si="72"/>
        <v>9.1909496574360858E-2</v>
      </c>
      <c r="AL31" s="33">
        <f t="shared" si="5"/>
        <v>9.4715649412097314E-2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7"/>
        <v>0.11778617649916362</v>
      </c>
      <c r="AS31" s="40">
        <f t="shared" si="98"/>
        <v>0.12060454301516234</v>
      </c>
      <c r="AT31" s="40">
        <f t="shared" si="99"/>
        <v>9.5716680729049555E-2</v>
      </c>
      <c r="AU31" s="40">
        <f t="shared" si="100"/>
        <v>0.11497778692036499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81"/>
        <v>0.11705420450725379</v>
      </c>
      <c r="BB31" s="7">
        <f t="shared" si="82"/>
        <v>0.120337866540768</v>
      </c>
      <c r="BC31" s="7">
        <f t="shared" si="83"/>
        <v>9.177763838164861E-2</v>
      </c>
      <c r="BD31" s="7">
        <f t="shared" si="84"/>
        <v>0.11374101961904975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66"/>
        <v>0.11492637605944847</v>
      </c>
      <c r="BK31" s="7">
        <f t="shared" si="67"/>
        <v>0.11831940505668234</v>
      </c>
      <c r="BL31" s="7">
        <f t="shared" si="73"/>
        <v>8.8384929102170995E-2</v>
      </c>
      <c r="BM31" s="33">
        <f t="shared" si="68"/>
        <v>0.11144144722846473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101"/>
        <v>0.11778617649916362</v>
      </c>
      <c r="BT31" s="40">
        <f t="shared" si="102"/>
        <v>0.12060454301516234</v>
      </c>
      <c r="BU31" s="40">
        <f t="shared" si="103"/>
        <v>9.5716680729049555E-2</v>
      </c>
      <c r="BV31" s="40">
        <f t="shared" si="104"/>
        <v>0.11497778692036499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85"/>
        <v>0.11705420450725379</v>
      </c>
      <c r="CC31" s="7">
        <f t="shared" si="86"/>
        <v>0.120337866540768</v>
      </c>
      <c r="CD31" s="7">
        <f t="shared" si="87"/>
        <v>9.177763838164861E-2</v>
      </c>
      <c r="CE31" s="7">
        <f t="shared" si="88"/>
        <v>0.11374101961904975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9"/>
        <v>0.11492637605944847</v>
      </c>
      <c r="CL31" s="7">
        <f t="shared" si="70"/>
        <v>0.11831940505668234</v>
      </c>
      <c r="CM31" s="7">
        <f t="shared" si="74"/>
        <v>8.8384929102170995E-2</v>
      </c>
      <c r="CN31" s="33">
        <f t="shared" si="71"/>
        <v>0.11144144722846473</v>
      </c>
      <c r="CO31" s="108">
        <f t="shared" si="76"/>
        <v>0.20309120591087532</v>
      </c>
      <c r="CP31" s="40">
        <f t="shared" si="75"/>
        <v>0.11534941874899284</v>
      </c>
      <c r="CQ31" s="40">
        <f t="shared" si="75"/>
        <v>9.0560833310097691E-2</v>
      </c>
      <c r="CR31" s="40">
        <f t="shared" si="75"/>
        <v>0.12568195382672126</v>
      </c>
      <c r="CS31" s="40">
        <f t="shared" si="75"/>
        <v>0.16372157552158464</v>
      </c>
      <c r="CT31" s="40">
        <f t="shared" si="75"/>
        <v>0.11099484160407884</v>
      </c>
      <c r="CU31" s="40">
        <f t="shared" si="75"/>
        <v>0.10176931765715382</v>
      </c>
      <c r="CV31" s="40">
        <f t="shared" si="75"/>
        <v>0.14365257835102022</v>
      </c>
      <c r="CW31" s="48">
        <f t="shared" si="75"/>
        <v>0.11605071176560017</v>
      </c>
    </row>
    <row r="32" spans="1:101" x14ac:dyDescent="0.25">
      <c r="A32" s="89"/>
      <c r="B32" s="2" t="s">
        <v>6</v>
      </c>
      <c r="C32" s="7">
        <v>7.96496297408536E-2</v>
      </c>
      <c r="D32" s="7">
        <v>9.928473502620537E-2</v>
      </c>
      <c r="E32" s="7">
        <v>0.122437221615355</v>
      </c>
      <c r="F32" s="7">
        <v>0.11707556875588324</v>
      </c>
      <c r="G32" s="7">
        <v>0.12868797928581299</v>
      </c>
      <c r="H32" s="7">
        <f t="shared" si="89"/>
        <v>0.10975293460627547</v>
      </c>
      <c r="I32" s="7">
        <f t="shared" si="90"/>
        <v>0.11184834624894283</v>
      </c>
      <c r="J32" s="7">
        <f t="shared" si="91"/>
        <v>0.12339879623908374</v>
      </c>
      <c r="K32" s="7">
        <f t="shared" si="92"/>
        <v>0.11210421935652594</v>
      </c>
      <c r="L32" s="7">
        <v>6.8170094773242582E-2</v>
      </c>
      <c r="M32" s="7">
        <v>9.0765043198203582E-2</v>
      </c>
      <c r="N32" s="7">
        <v>9.2660516936538234E-2</v>
      </c>
      <c r="O32" s="7">
        <v>8.5973293176101251E-2</v>
      </c>
      <c r="P32" s="7">
        <v>8.5477647254552522E-2</v>
      </c>
      <c r="Q32" s="40">
        <f t="shared" si="93"/>
        <v>8.9111155637498163E-2</v>
      </c>
      <c r="R32" s="40">
        <f t="shared" si="94"/>
        <v>9.1793615012278451E-2</v>
      </c>
      <c r="S32" s="40">
        <f t="shared" si="95"/>
        <v>8.5703402449710253E-2</v>
      </c>
      <c r="T32" s="40">
        <f t="shared" si="96"/>
        <v>8.8659959825958298E-2</v>
      </c>
      <c r="U32" s="7">
        <v>6.7121731809371712E-2</v>
      </c>
      <c r="V32" s="7">
        <v>8.9350459028698828E-2</v>
      </c>
      <c r="W32" s="7">
        <v>9.2052324009931394E-2</v>
      </c>
      <c r="X32" s="7">
        <v>8.1690277205558479E-2</v>
      </c>
      <c r="Y32" s="7">
        <v>8.4469985127498856E-2</v>
      </c>
      <c r="Z32" s="7">
        <f t="shared" si="77"/>
        <v>8.7736056333846152E-2</v>
      </c>
      <c r="AA32" s="7">
        <f t="shared" si="78"/>
        <v>9.0816616068454675E-2</v>
      </c>
      <c r="AB32" s="7">
        <f t="shared" si="79"/>
        <v>8.3203892787954703E-2</v>
      </c>
      <c r="AC32" s="7">
        <f t="shared" si="80"/>
        <v>8.7330487530038928E-2</v>
      </c>
      <c r="AD32" s="7">
        <v>5.9339717473032627E-2</v>
      </c>
      <c r="AE32" s="7">
        <v>8.9151890456031321E-2</v>
      </c>
      <c r="AF32" s="7">
        <v>8.4199745505583262E-2</v>
      </c>
      <c r="AG32" s="7">
        <v>7.5830460939286526E-2</v>
      </c>
      <c r="AH32" s="7">
        <v>8.3469982098101136E-2</v>
      </c>
      <c r="AI32" s="7">
        <f t="shared" si="3"/>
        <v>8.2915987799803526E-2</v>
      </c>
      <c r="AJ32" s="7">
        <f t="shared" si="4"/>
        <v>8.6464627313193362E-2</v>
      </c>
      <c r="AK32" s="7">
        <f t="shared" si="72"/>
        <v>7.9990357803542564E-2</v>
      </c>
      <c r="AL32" s="33">
        <f t="shared" si="5"/>
        <v>8.2984780790121657E-2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7"/>
        <v>0.10970409876878473</v>
      </c>
      <c r="AS32" s="40">
        <f t="shared" si="98"/>
        <v>0.11638722247981542</v>
      </c>
      <c r="AT32" s="40">
        <f t="shared" si="99"/>
        <v>8.7181492278335646E-2</v>
      </c>
      <c r="AU32" s="40">
        <f t="shared" si="100"/>
        <v>0.10765676840229779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81"/>
        <v>0.10530534831822534</v>
      </c>
      <c r="BB32" s="7">
        <f t="shared" si="82"/>
        <v>0.11165333535425256</v>
      </c>
      <c r="BC32" s="7">
        <f t="shared" si="83"/>
        <v>8.3926513015244064E-2</v>
      </c>
      <c r="BD32" s="7">
        <f t="shared" si="84"/>
        <v>0.10354868172109091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66"/>
        <v>0.10367305350849892</v>
      </c>
      <c r="BK32" s="7">
        <f t="shared" si="67"/>
        <v>0.11045243403567136</v>
      </c>
      <c r="BL32" s="7">
        <f t="shared" si="73"/>
        <v>8.1077912599468172E-2</v>
      </c>
      <c r="BM32" s="33">
        <f t="shared" si="68"/>
        <v>0.10199535345462367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101"/>
        <v>0.10970409876878473</v>
      </c>
      <c r="BT32" s="40">
        <f t="shared" si="102"/>
        <v>0.11638722247981542</v>
      </c>
      <c r="BU32" s="40">
        <f t="shared" si="103"/>
        <v>8.7181492278335646E-2</v>
      </c>
      <c r="BV32" s="40">
        <f t="shared" si="104"/>
        <v>0.10765676840229779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85"/>
        <v>0.10530534831822534</v>
      </c>
      <c r="CC32" s="7">
        <f t="shared" si="86"/>
        <v>0.11165333535425256</v>
      </c>
      <c r="CD32" s="7">
        <f t="shared" si="87"/>
        <v>8.3926513015244064E-2</v>
      </c>
      <c r="CE32" s="7">
        <f t="shared" si="88"/>
        <v>0.10354868172109091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9"/>
        <v>0.10367305350849892</v>
      </c>
      <c r="CL32" s="7">
        <f t="shared" si="70"/>
        <v>0.11045243403567136</v>
      </c>
      <c r="CM32" s="7">
        <f t="shared" si="74"/>
        <v>8.1077912599468172E-2</v>
      </c>
      <c r="CN32" s="33">
        <f t="shared" si="71"/>
        <v>0.10199535345462367</v>
      </c>
      <c r="CO32" s="108">
        <f t="shared" si="76"/>
        <v>0.1119227507260839</v>
      </c>
      <c r="CP32" s="40">
        <f t="shared" si="75"/>
        <v>0.10282728118240936</v>
      </c>
      <c r="CQ32" s="40">
        <f t="shared" si="75"/>
        <v>0.12417891951825731</v>
      </c>
      <c r="CR32" s="40">
        <f t="shared" si="75"/>
        <v>0.12325399174397873</v>
      </c>
      <c r="CS32" s="40">
        <f t="shared" si="75"/>
        <v>0.18087785912667817</v>
      </c>
      <c r="CT32" s="40">
        <f t="shared" si="75"/>
        <v>0.11539426767465245</v>
      </c>
      <c r="CU32" s="40">
        <f t="shared" si="75"/>
        <v>0.11452449592634693</v>
      </c>
      <c r="CV32" s="40">
        <f t="shared" si="75"/>
        <v>0.15047657804305126</v>
      </c>
      <c r="CW32" s="48">
        <f t="shared" si="75"/>
        <v>0.12167336959303678</v>
      </c>
    </row>
    <row r="33" spans="1:101" x14ac:dyDescent="0.25">
      <c r="A33" s="89"/>
      <c r="B33" s="2" t="s">
        <v>5</v>
      </c>
      <c r="C33" s="7">
        <v>0.17812775902901307</v>
      </c>
      <c r="D33" s="7">
        <v>0.13491577508190986</v>
      </c>
      <c r="E33" s="7">
        <v>0.13782445887970746</v>
      </c>
      <c r="F33" s="7">
        <v>0.11325837990758733</v>
      </c>
      <c r="G33" s="7">
        <v>0.1097616260493144</v>
      </c>
      <c r="H33" s="7">
        <f t="shared" si="89"/>
        <v>0.13724947108846036</v>
      </c>
      <c r="I33" s="7">
        <f t="shared" si="90"/>
        <v>0.1364941615875965</v>
      </c>
      <c r="J33" s="7">
        <f t="shared" si="91"/>
        <v>0.11135431614394148</v>
      </c>
      <c r="K33" s="7">
        <f t="shared" si="92"/>
        <v>0.13383613080056353</v>
      </c>
      <c r="L33" s="7">
        <v>0.17297930431444947</v>
      </c>
      <c r="M33" s="7">
        <v>0.13778840471275511</v>
      </c>
      <c r="N33" s="7">
        <v>0.13624311743646772</v>
      </c>
      <c r="O33" s="7">
        <v>0.10747842402355237</v>
      </c>
      <c r="P33" s="7">
        <v>0.10700633122719219</v>
      </c>
      <c r="Q33" s="40">
        <f t="shared" si="93"/>
        <v>0.1364930402341675</v>
      </c>
      <c r="R33" s="40">
        <f t="shared" si="94"/>
        <v>0.13694986028721526</v>
      </c>
      <c r="S33" s="40">
        <f t="shared" si="95"/>
        <v>0.10722135852135781</v>
      </c>
      <c r="T33" s="40">
        <f t="shared" si="96"/>
        <v>0.13283148831303057</v>
      </c>
      <c r="U33" s="7">
        <v>0.1398903857423143</v>
      </c>
      <c r="V33" s="7">
        <v>0.13310012546024333</v>
      </c>
      <c r="W33" s="7">
        <v>0.12593328837422132</v>
      </c>
      <c r="X33" s="7">
        <v>0.10014072956858606</v>
      </c>
      <c r="Y33" s="7">
        <v>9.8891803338440915E-2</v>
      </c>
      <c r="Z33" s="7">
        <f t="shared" si="77"/>
        <v>0.12666402127582754</v>
      </c>
      <c r="AA33" s="7">
        <f t="shared" si="78"/>
        <v>0.12921106782063435</v>
      </c>
      <c r="AB33" s="7">
        <f t="shared" si="79"/>
        <v>9.9460660202919951E-2</v>
      </c>
      <c r="AC33" s="7">
        <f t="shared" si="80"/>
        <v>0.12321536859916514</v>
      </c>
      <c r="AD33" s="7">
        <v>0.1363836914273244</v>
      </c>
      <c r="AE33" s="7">
        <v>0.11927845481371654</v>
      </c>
      <c r="AF33" s="7">
        <v>0.12121389060158906</v>
      </c>
      <c r="AG33" s="7">
        <v>9.5732781203064762E-2</v>
      </c>
      <c r="AH33" s="7">
        <v>9.8111489784746944E-2</v>
      </c>
      <c r="AI33" s="7">
        <f t="shared" si="3"/>
        <v>0.11876564820857423</v>
      </c>
      <c r="AJ33" s="7">
        <f t="shared" si="4"/>
        <v>0.12032871188618142</v>
      </c>
      <c r="AK33" s="7">
        <f t="shared" si="72"/>
        <v>9.7028043322798699E-2</v>
      </c>
      <c r="AL33" s="33">
        <f t="shared" si="5"/>
        <v>0.11620089018697402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7"/>
        <v>0.15084968367104742</v>
      </c>
      <c r="AS33" s="40">
        <f t="shared" si="98"/>
        <v>0.1543463248880817</v>
      </c>
      <c r="AT33" s="40">
        <f t="shared" si="99"/>
        <v>0.11017567261369855</v>
      </c>
      <c r="AU33" s="40">
        <f t="shared" si="100"/>
        <v>0.1456826685492493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81"/>
        <v>0.14106492378651711</v>
      </c>
      <c r="BB33" s="7">
        <f t="shared" si="82"/>
        <v>0.14466275481882815</v>
      </c>
      <c r="BC33" s="7">
        <f t="shared" si="83"/>
        <v>0.10019526098527154</v>
      </c>
      <c r="BD33" s="7">
        <f t="shared" si="84"/>
        <v>0.13522324649021913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66"/>
        <v>0.1347328789565585</v>
      </c>
      <c r="BK33" s="7">
        <f t="shared" si="67"/>
        <v>0.13866651152715129</v>
      </c>
      <c r="BL33" s="7">
        <f t="shared" si="73"/>
        <v>9.4034981531122913E-2</v>
      </c>
      <c r="BM33" s="33">
        <f t="shared" si="68"/>
        <v>0.12949373844380874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101"/>
        <v>0.15084968367104742</v>
      </c>
      <c r="BT33" s="40">
        <f t="shared" si="102"/>
        <v>0.1543463248880817</v>
      </c>
      <c r="BU33" s="40">
        <f t="shared" si="103"/>
        <v>0.11017567261369855</v>
      </c>
      <c r="BV33" s="40">
        <f t="shared" si="104"/>
        <v>0.1456826685492493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85"/>
        <v>0.14106492378651711</v>
      </c>
      <c r="CC33" s="7">
        <f t="shared" si="86"/>
        <v>0.14466275481882815</v>
      </c>
      <c r="CD33" s="7">
        <f t="shared" si="87"/>
        <v>0.10019526098527154</v>
      </c>
      <c r="CE33" s="7">
        <f t="shared" si="88"/>
        <v>0.13522324649021913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9"/>
        <v>0.1347328789565585</v>
      </c>
      <c r="CL33" s="7">
        <f t="shared" si="70"/>
        <v>0.13866651152715129</v>
      </c>
      <c r="CM33" s="7">
        <f t="shared" si="74"/>
        <v>9.4034981531122913E-2</v>
      </c>
      <c r="CN33" s="33">
        <f t="shared" si="71"/>
        <v>0.12949373844380874</v>
      </c>
      <c r="CO33" s="108">
        <f t="shared" si="76"/>
        <v>0.25030309413948709</v>
      </c>
      <c r="CP33" s="40">
        <f t="shared" si="75"/>
        <v>0.13972966072406373</v>
      </c>
      <c r="CQ33" s="40">
        <f t="shared" si="75"/>
        <v>0.13978504380504628</v>
      </c>
      <c r="CR33" s="40">
        <f t="shared" si="75"/>
        <v>0.11923535858427924</v>
      </c>
      <c r="CS33" s="40">
        <f t="shared" si="75"/>
        <v>0.15427585423475315</v>
      </c>
      <c r="CT33" s="40">
        <f t="shared" si="75"/>
        <v>0.14430413420654623</v>
      </c>
      <c r="CU33" s="40">
        <f t="shared" si="75"/>
        <v>0.1397600016178745</v>
      </c>
      <c r="CV33" s="40">
        <f t="shared" si="75"/>
        <v>0.13578914020522076</v>
      </c>
      <c r="CW33" s="48">
        <f t="shared" si="75"/>
        <v>0.14526030421754166</v>
      </c>
    </row>
    <row r="34" spans="1:101" x14ac:dyDescent="0.25">
      <c r="A34" s="89"/>
      <c r="B34" s="2" t="s">
        <v>4</v>
      </c>
      <c r="C34" s="7">
        <v>2.1410351293662522E-2</v>
      </c>
      <c r="D34" s="7">
        <v>9.4398876387993158E-2</v>
      </c>
      <c r="E34" s="7">
        <v>0.11995906156498208</v>
      </c>
      <c r="F34" s="7">
        <v>0.12398349952183821</v>
      </c>
      <c r="G34" s="7">
        <v>0.10967513676494212</v>
      </c>
      <c r="H34" s="7">
        <f t="shared" si="89"/>
        <v>0.10280784267840118</v>
      </c>
      <c r="I34" s="7">
        <f t="shared" si="90"/>
        <v>0.10826901634502749</v>
      </c>
      <c r="J34" s="7">
        <f t="shared" si="91"/>
        <v>0.11619226337919425</v>
      </c>
      <c r="K34" s="7">
        <f t="shared" si="92"/>
        <v>0.10366059819783327</v>
      </c>
      <c r="L34" s="7">
        <v>2.8852374253894107E-2</v>
      </c>
      <c r="M34" s="7">
        <v>8.4779120902519725E-2</v>
      </c>
      <c r="N34" s="7">
        <v>0.11809736754581429</v>
      </c>
      <c r="O34" s="7">
        <v>0.10654026229976286</v>
      </c>
      <c r="P34" s="7">
        <v>0.10488738734636385</v>
      </c>
      <c r="Q34" s="40">
        <f t="shared" si="93"/>
        <v>9.7054665142808291E-2</v>
      </c>
      <c r="R34" s="40">
        <f t="shared" si="94"/>
        <v>0.10285914422259824</v>
      </c>
      <c r="S34" s="40">
        <f t="shared" si="95"/>
        <v>0.10564023346383006</v>
      </c>
      <c r="T34" s="40">
        <f t="shared" si="96"/>
        <v>9.8027304002756221E-2</v>
      </c>
      <c r="U34" s="7">
        <v>2.7478859470475746E-2</v>
      </c>
      <c r="V34" s="7">
        <v>7.7614895437704723E-2</v>
      </c>
      <c r="W34" s="7">
        <v>0.11679282533025884</v>
      </c>
      <c r="X34" s="7">
        <v>0.12529516462721163</v>
      </c>
      <c r="Y34" s="7">
        <v>0.10323952415657579</v>
      </c>
      <c r="Z34" s="7">
        <f t="shared" si="77"/>
        <v>9.5987173877450552E-2</v>
      </c>
      <c r="AA34" s="7">
        <f t="shared" si="78"/>
        <v>9.8874654202121423E-2</v>
      </c>
      <c r="AB34" s="7">
        <f t="shared" si="79"/>
        <v>0.11328535567117588</v>
      </c>
      <c r="AC34" s="7">
        <f t="shared" si="80"/>
        <v>9.6887744269724824E-2</v>
      </c>
      <c r="AD34" s="7">
        <v>3.6958014995626405E-2</v>
      </c>
      <c r="AE34" s="7">
        <v>8.2926547000067963E-2</v>
      </c>
      <c r="AF34" s="7">
        <v>0.10831788305604913</v>
      </c>
      <c r="AG34" s="7">
        <v>0.11085646249142986</v>
      </c>
      <c r="AH34" s="7">
        <v>0.10194636098536655</v>
      </c>
      <c r="AI34" s="7">
        <f t="shared" si="3"/>
        <v>9.3344855099279367E-2</v>
      </c>
      <c r="AJ34" s="7">
        <f t="shared" si="4"/>
        <v>9.6705061606042308E-2</v>
      </c>
      <c r="AK34" s="7">
        <f t="shared" si="72"/>
        <v>0.10600470509135915</v>
      </c>
      <c r="AL34" s="33">
        <f t="shared" si="5"/>
        <v>9.4412958711466904E-2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7"/>
        <v>9.6585218087198194E-2</v>
      </c>
      <c r="AS34" s="40">
        <f t="shared" si="98"/>
        <v>9.9528376191647533E-2</v>
      </c>
      <c r="AT34" s="40">
        <f t="shared" si="99"/>
        <v>0.10332947459472326</v>
      </c>
      <c r="AU34" s="40">
        <f t="shared" si="100"/>
        <v>9.5976950944620859E-2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81"/>
        <v>9.5053294171135366E-2</v>
      </c>
      <c r="BB34" s="7">
        <f t="shared" si="82"/>
        <v>9.6785160036111317E-2</v>
      </c>
      <c r="BC34" s="7">
        <f t="shared" si="83"/>
        <v>0.10505408509062883</v>
      </c>
      <c r="BD34" s="7">
        <f t="shared" si="84"/>
        <v>9.4454221206965158E-2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66"/>
        <v>9.0273166675837846E-2</v>
      </c>
      <c r="BK34" s="7">
        <f t="shared" si="67"/>
        <v>9.305314074474022E-2</v>
      </c>
      <c r="BL34" s="7">
        <f t="shared" si="73"/>
        <v>9.8876977365707816E-2</v>
      </c>
      <c r="BM34" s="33">
        <f t="shared" si="68"/>
        <v>9.012999284347134E-2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101"/>
        <v>9.6585218087198194E-2</v>
      </c>
      <c r="BT34" s="40">
        <f t="shared" si="102"/>
        <v>9.9528376191647533E-2</v>
      </c>
      <c r="BU34" s="40">
        <f t="shared" si="103"/>
        <v>0.10332947459472326</v>
      </c>
      <c r="BV34" s="40">
        <f t="shared" si="104"/>
        <v>9.5976950944620859E-2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85"/>
        <v>9.5053294171135366E-2</v>
      </c>
      <c r="CC34" s="7">
        <f t="shared" si="86"/>
        <v>9.6785160036111317E-2</v>
      </c>
      <c r="CD34" s="7">
        <f t="shared" si="87"/>
        <v>0.10505408509062883</v>
      </c>
      <c r="CE34" s="7">
        <f t="shared" si="88"/>
        <v>9.4454221206965158E-2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9"/>
        <v>9.0273166675837846E-2</v>
      </c>
      <c r="CL34" s="7">
        <f t="shared" si="70"/>
        <v>9.305314074474022E-2</v>
      </c>
      <c r="CM34" s="7">
        <f t="shared" si="74"/>
        <v>9.8876977365707816E-2</v>
      </c>
      <c r="CN34" s="33">
        <f t="shared" si="71"/>
        <v>9.012999284347134E-2</v>
      </c>
      <c r="CO34" s="108">
        <f t="shared" si="76"/>
        <v>3.0085581296423455E-2</v>
      </c>
      <c r="CP34" s="40">
        <f t="shared" si="75"/>
        <v>9.7767091820204308E-2</v>
      </c>
      <c r="CQ34" s="40">
        <f t="shared" si="75"/>
        <v>0.12166550706583013</v>
      </c>
      <c r="CR34" s="40">
        <f t="shared" si="75"/>
        <v>0.13052647438611159</v>
      </c>
      <c r="CS34" s="40">
        <f t="shared" si="75"/>
        <v>0.15415428890533017</v>
      </c>
      <c r="CT34" s="40">
        <f t="shared" si="75"/>
        <v>0.10809219598221709</v>
      </c>
      <c r="CU34" s="40">
        <f t="shared" si="75"/>
        <v>0.11085952485840074</v>
      </c>
      <c r="CV34" s="40">
        <f t="shared" si="75"/>
        <v>0.14168869325518077</v>
      </c>
      <c r="CW34" s="48">
        <f t="shared" si="75"/>
        <v>0.1125090058978768</v>
      </c>
    </row>
    <row r="35" spans="1:101" x14ac:dyDescent="0.25">
      <c r="A35" s="89"/>
      <c r="B35" s="2" t="s">
        <v>3</v>
      </c>
      <c r="C35" s="7">
        <v>0</v>
      </c>
      <c r="D35" s="7">
        <v>9.2843050654981656E-3</v>
      </c>
      <c r="E35" s="7">
        <v>0.13731088349892104</v>
      </c>
      <c r="F35" s="7">
        <v>0.12064329102634089</v>
      </c>
      <c r="G35" s="7">
        <v>2.72289330163124E-2</v>
      </c>
      <c r="H35" s="7">
        <f t="shared" si="89"/>
        <v>7.7083293884546669E-2</v>
      </c>
      <c r="I35" s="7">
        <f t="shared" si="90"/>
        <v>7.8757454371570432E-2</v>
      </c>
      <c r="J35" s="7">
        <f t="shared" si="91"/>
        <v>6.9777001518910073E-2</v>
      </c>
      <c r="K35" s="7">
        <f t="shared" si="92"/>
        <v>7.0892561281225133E-2</v>
      </c>
      <c r="L35" s="7">
        <v>3.3724418548178835E-3</v>
      </c>
      <c r="M35" s="7">
        <v>9.6030538673078578E-3</v>
      </c>
      <c r="N35" s="7">
        <v>9.4250431812783267E-2</v>
      </c>
      <c r="O35" s="7">
        <v>0.10343232735818657</v>
      </c>
      <c r="P35" s="7">
        <v>2.6966174393767951E-2</v>
      </c>
      <c r="Q35" s="40">
        <f t="shared" si="93"/>
        <v>5.6817856804792975E-2</v>
      </c>
      <c r="R35" s="40">
        <f t="shared" si="94"/>
        <v>5.5536640457936527E-2</v>
      </c>
      <c r="S35" s="40">
        <f t="shared" si="95"/>
        <v>6.1794729487096522E-2</v>
      </c>
      <c r="T35" s="40">
        <f t="shared" si="96"/>
        <v>5.3110983818207683E-2</v>
      </c>
      <c r="U35" s="7">
        <v>1.4469990658365527E-2</v>
      </c>
      <c r="V35" s="7">
        <v>1.0793855849028615E-2</v>
      </c>
      <c r="W35" s="7">
        <v>9.3217017032445823E-2</v>
      </c>
      <c r="X35" s="7">
        <v>0.10373014931905936</v>
      </c>
      <c r="Y35" s="7">
        <v>3.1553993193139368E-2</v>
      </c>
      <c r="Z35" s="7">
        <f t="shared" si="77"/>
        <v>5.7776160644930137E-2</v>
      </c>
      <c r="AA35" s="7">
        <f t="shared" si="78"/>
        <v>5.5520479439549512E-2</v>
      </c>
      <c r="AB35" s="7">
        <f t="shared" si="79"/>
        <v>6.4428554454590711E-2</v>
      </c>
      <c r="AC35" s="7">
        <f t="shared" si="80"/>
        <v>5.4519987581101083E-2</v>
      </c>
      <c r="AD35" s="7">
        <v>2.0974675767262304E-2</v>
      </c>
      <c r="AE35" s="7">
        <v>2.1938334443445177E-2</v>
      </c>
      <c r="AF35" s="7">
        <v>9.5146013376518748E-2</v>
      </c>
      <c r="AG35" s="7">
        <v>0.10405336639717784</v>
      </c>
      <c r="AH35" s="7">
        <v>3.4311640064198234E-2</v>
      </c>
      <c r="AI35" s="7">
        <f t="shared" si="3"/>
        <v>6.3260038556214218E-2</v>
      </c>
      <c r="AJ35" s="7">
        <f t="shared" si="4"/>
        <v>6.1664210672444424E-2</v>
      </c>
      <c r="AK35" s="7">
        <f t="shared" si="72"/>
        <v>6.6077375147304787E-2</v>
      </c>
      <c r="AL35" s="33">
        <f t="shared" si="5"/>
        <v>5.9665332070413989E-2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7"/>
        <v>5.283716741006203E-2</v>
      </c>
      <c r="AS35" s="40">
        <f t="shared" si="98"/>
        <v>5.2299843199445556E-2</v>
      </c>
      <c r="AT35" s="40">
        <f t="shared" si="99"/>
        <v>5.1243076383856445E-2</v>
      </c>
      <c r="AU35" s="40">
        <f t="shared" si="100"/>
        <v>4.9147166342028141E-2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81"/>
        <v>5.2274295681974475E-2</v>
      </c>
      <c r="BB35" s="7">
        <f t="shared" si="82"/>
        <v>5.1260016528003882E-2</v>
      </c>
      <c r="BC35" s="7">
        <f t="shared" si="83"/>
        <v>5.2312522227985034E-2</v>
      </c>
      <c r="BD35" s="7">
        <f t="shared" si="84"/>
        <v>4.9033225774706368E-2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66"/>
        <v>5.2198756273300298E-2</v>
      </c>
      <c r="BK35" s="7">
        <f t="shared" si="67"/>
        <v>5.0358031898883604E-2</v>
      </c>
      <c r="BL35" s="7">
        <f t="shared" si="73"/>
        <v>5.5093826556213872E-2</v>
      </c>
      <c r="BM35" s="33">
        <f t="shared" si="68"/>
        <v>4.9240438876343211E-2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101"/>
        <v>5.283716741006203E-2</v>
      </c>
      <c r="BT35" s="40">
        <f t="shared" si="102"/>
        <v>5.2299843199445556E-2</v>
      </c>
      <c r="BU35" s="40">
        <f t="shared" si="103"/>
        <v>5.1243076383856445E-2</v>
      </c>
      <c r="BV35" s="40">
        <f t="shared" si="104"/>
        <v>4.9147166342028141E-2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85"/>
        <v>5.2274295681974475E-2</v>
      </c>
      <c r="CC35" s="7">
        <f t="shared" si="86"/>
        <v>5.1260016528003882E-2</v>
      </c>
      <c r="CD35" s="7">
        <f t="shared" si="87"/>
        <v>5.2312522227985034E-2</v>
      </c>
      <c r="CE35" s="7">
        <f t="shared" si="88"/>
        <v>4.9033225774706368E-2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9"/>
        <v>5.2198756273300298E-2</v>
      </c>
      <c r="CL35" s="7">
        <f t="shared" si="70"/>
        <v>5.0358031898883604E-2</v>
      </c>
      <c r="CM35" s="7">
        <f t="shared" si="74"/>
        <v>5.5093826556213872E-2</v>
      </c>
      <c r="CN35" s="33">
        <f t="shared" si="71"/>
        <v>4.9240438876343211E-2</v>
      </c>
      <c r="CO35" s="108">
        <f t="shared" si="76"/>
        <v>0</v>
      </c>
      <c r="CP35" s="40">
        <f t="shared" si="75"/>
        <v>9.615575317809608E-3</v>
      </c>
      <c r="CQ35" s="40">
        <f t="shared" si="75"/>
        <v>0.13926416269523484</v>
      </c>
      <c r="CR35" s="40">
        <f t="shared" si="75"/>
        <v>0.1270099932389166</v>
      </c>
      <c r="CS35" s="40">
        <f t="shared" si="75"/>
        <v>3.8271726214270205E-2</v>
      </c>
      <c r="CT35" s="40">
        <f t="shared" si="75"/>
        <v>8.1045397826188789E-2</v>
      </c>
      <c r="CU35" s="40">
        <f t="shared" si="75"/>
        <v>8.0641851800572553E-2</v>
      </c>
      <c r="CV35" s="40">
        <f t="shared" si="75"/>
        <v>8.5088386067617122E-2</v>
      </c>
      <c r="CW35" s="48">
        <f t="shared" si="75"/>
        <v>7.6943908620736343E-2</v>
      </c>
    </row>
    <row r="36" spans="1:101" x14ac:dyDescent="0.25">
      <c r="A36" s="89"/>
      <c r="B36" s="2" t="s">
        <v>2</v>
      </c>
      <c r="C36" s="7">
        <v>1.7274216092580921E-2</v>
      </c>
      <c r="D36" s="7">
        <v>9.1030319753939021E-2</v>
      </c>
      <c r="E36" s="7">
        <v>0.13000677246414377</v>
      </c>
      <c r="F36" s="7">
        <v>0.24271753925958578</v>
      </c>
      <c r="G36" s="7">
        <v>0.25233211306316006</v>
      </c>
      <c r="H36" s="7">
        <f t="shared" si="89"/>
        <v>0.11965841972984162</v>
      </c>
      <c r="I36" s="7">
        <f t="shared" si="90"/>
        <v>0.11218074767047712</v>
      </c>
      <c r="J36" s="7">
        <f t="shared" si="91"/>
        <v>0.24795289820227281</v>
      </c>
      <c r="K36" s="7">
        <f t="shared" si="92"/>
        <v>0.13613335481310321</v>
      </c>
      <c r="L36" s="7">
        <v>4.0835044467653965E-2</v>
      </c>
      <c r="M36" s="7">
        <v>8.713051719682062E-2</v>
      </c>
      <c r="N36" s="7">
        <v>0.13350702615837207</v>
      </c>
      <c r="O36" s="7">
        <v>0.23773887728250742</v>
      </c>
      <c r="P36" s="7">
        <v>0.25323842554394099</v>
      </c>
      <c r="Q36" s="40">
        <f t="shared" si="93"/>
        <v>0.12114717961295973</v>
      </c>
      <c r="R36" s="40">
        <f t="shared" si="94"/>
        <v>0.11229655827051646</v>
      </c>
      <c r="S36" s="40">
        <f t="shared" si="95"/>
        <v>0.24617874162344566</v>
      </c>
      <c r="T36" s="40">
        <f t="shared" si="96"/>
        <v>0.13754978850327507</v>
      </c>
      <c r="U36" s="7">
        <v>4.5365114906575917E-2</v>
      </c>
      <c r="V36" s="7">
        <v>8.950771265937936E-2</v>
      </c>
      <c r="W36" s="7">
        <v>0.14462301175963083</v>
      </c>
      <c r="X36" s="7">
        <v>0.23832785386635094</v>
      </c>
      <c r="Y36" s="7">
        <v>0.25269350777948163</v>
      </c>
      <c r="Z36" s="7">
        <f t="shared" si="77"/>
        <v>0.12727362835144368</v>
      </c>
      <c r="AA36" s="7">
        <f t="shared" si="78"/>
        <v>0.11941582588316435</v>
      </c>
      <c r="AB36" s="7">
        <f t="shared" si="79"/>
        <v>0.24615028637539216</v>
      </c>
      <c r="AC36" s="7">
        <f t="shared" si="80"/>
        <v>0.14284781129467614</v>
      </c>
      <c r="AD36" s="7">
        <v>5.7032092236816725E-2</v>
      </c>
      <c r="AE36" s="7">
        <v>9.8795160817464089E-2</v>
      </c>
      <c r="AF36" s="7">
        <v>0.11966389506147897</v>
      </c>
      <c r="AG36" s="7">
        <v>0.23284291044077821</v>
      </c>
      <c r="AH36" s="7">
        <v>0.2550080164953854</v>
      </c>
      <c r="AI36" s="7">
        <f t="shared" si="3"/>
        <v>0.12019717228357713</v>
      </c>
      <c r="AJ36" s="7">
        <f t="shared" si="4"/>
        <v>0.11011950227611779</v>
      </c>
      <c r="AK36" s="7">
        <f t="shared" si="72"/>
        <v>0.24491232595199455</v>
      </c>
      <c r="AL36" s="33">
        <f t="shared" si="5"/>
        <v>0.13693749096400595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7"/>
        <v>0.1345666822446864</v>
      </c>
      <c r="AS36" s="40">
        <f t="shared" si="98"/>
        <v>0.12962507156991074</v>
      </c>
      <c r="AT36" s="40">
        <f t="shared" si="99"/>
        <v>0.23769619517599619</v>
      </c>
      <c r="AU36" s="40">
        <f t="shared" si="100"/>
        <v>0.14799087582142659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81"/>
        <v>0.13632536735514814</v>
      </c>
      <c r="BB36" s="7">
        <f t="shared" si="82"/>
        <v>0.13120901329307222</v>
      </c>
      <c r="BC36" s="7">
        <f t="shared" si="83"/>
        <v>0.23693300266939266</v>
      </c>
      <c r="BD36" s="7">
        <f t="shared" si="84"/>
        <v>0.14932543430013939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66"/>
        <v>0.13119772906519578</v>
      </c>
      <c r="BK36" s="7">
        <f t="shared" si="67"/>
        <v>0.12513876740489197</v>
      </c>
      <c r="BL36" s="7">
        <f t="shared" si="73"/>
        <v>0.23541481484442872</v>
      </c>
      <c r="BM36" s="33">
        <f t="shared" si="68"/>
        <v>0.14493295650009316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101"/>
        <v>0.1345666822446864</v>
      </c>
      <c r="BT36" s="40">
        <f t="shared" si="102"/>
        <v>0.12962507156991074</v>
      </c>
      <c r="BU36" s="40">
        <f t="shared" si="103"/>
        <v>0.23769619517599619</v>
      </c>
      <c r="BV36" s="40">
        <f t="shared" si="104"/>
        <v>0.14799087582142659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85"/>
        <v>0.13632536735514814</v>
      </c>
      <c r="CC36" s="7">
        <f t="shared" si="86"/>
        <v>0.13120901329307222</v>
      </c>
      <c r="CD36" s="7">
        <f t="shared" si="87"/>
        <v>0.23693300266939266</v>
      </c>
      <c r="CE36" s="7">
        <f t="shared" si="88"/>
        <v>0.14932543430013939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9"/>
        <v>0.13119772906519578</v>
      </c>
      <c r="CL36" s="7">
        <f t="shared" si="70"/>
        <v>0.12513876740489197</v>
      </c>
      <c r="CM36" s="7">
        <f t="shared" si="74"/>
        <v>0.23541481484442872</v>
      </c>
      <c r="CN36" s="33">
        <f t="shared" si="71"/>
        <v>0.14493295650009316</v>
      </c>
      <c r="CO36" s="108">
        <f t="shared" si="76"/>
        <v>2.4273531314694615E-2</v>
      </c>
      <c r="CP36" s="40">
        <f t="shared" si="75"/>
        <v>9.4278342818685287E-2</v>
      </c>
      <c r="CQ36" s="40">
        <f t="shared" si="75"/>
        <v>0.13185614898524167</v>
      </c>
      <c r="CR36" s="40">
        <f t="shared" si="75"/>
        <v>0.25552645951605935</v>
      </c>
      <c r="CS36" s="40">
        <f t="shared" si="75"/>
        <v>0.35466632278378579</v>
      </c>
      <c r="CT36" s="40">
        <f t="shared" si="75"/>
        <v>0.12580889764237566</v>
      </c>
      <c r="CU36" s="40">
        <f t="shared" si="75"/>
        <v>0.11486485058086893</v>
      </c>
      <c r="CV36" s="40">
        <f t="shared" si="75"/>
        <v>0.30236197413988719</v>
      </c>
      <c r="CW36" s="48">
        <f t="shared" si="75"/>
        <v>0.14775361792080924</v>
      </c>
    </row>
    <row r="37" spans="1:101" ht="15.75" thickBot="1" x14ac:dyDescent="0.3">
      <c r="A37" s="90"/>
      <c r="B37" s="34" t="s">
        <v>1</v>
      </c>
      <c r="C37" s="35">
        <v>1.1762880005515501E-2</v>
      </c>
      <c r="D37" s="35">
        <v>0</v>
      </c>
      <c r="E37" s="35">
        <v>3.5317712471611272E-2</v>
      </c>
      <c r="F37" s="35">
        <v>4.1303589835329536E-2</v>
      </c>
      <c r="G37" s="35">
        <v>1.9255526867062733E-2</v>
      </c>
      <c r="H37" s="35">
        <f t="shared" si="89"/>
        <v>2.1166354523748834E-2</v>
      </c>
      <c r="I37" s="35">
        <f t="shared" si="90"/>
        <v>1.9165026057188062E-2</v>
      </c>
      <c r="J37" s="35">
        <f t="shared" si="91"/>
        <v>2.929790700548528E-2</v>
      </c>
      <c r="K37" s="35">
        <f t="shared" si="92"/>
        <v>2.0929074918363048E-2</v>
      </c>
      <c r="L37" s="35">
        <v>1.1629547241262831E-2</v>
      </c>
      <c r="M37" s="35">
        <v>0</v>
      </c>
      <c r="N37" s="35">
        <v>3.5317712471611272E-2</v>
      </c>
      <c r="O37" s="35">
        <v>2.86488520961562E-2</v>
      </c>
      <c r="P37" s="35">
        <v>1.0055857316431127E-2</v>
      </c>
      <c r="Q37" s="43">
        <f t="shared" si="93"/>
        <v>1.9654302370130741E-2</v>
      </c>
      <c r="R37" s="43">
        <f t="shared" si="94"/>
        <v>1.9165026057188062E-2</v>
      </c>
      <c r="S37" s="43">
        <f t="shared" si="95"/>
        <v>1.8524534213736954E-2</v>
      </c>
      <c r="T37" s="43">
        <f t="shared" si="96"/>
        <v>1.8462402490154746E-2</v>
      </c>
      <c r="U37" s="35">
        <v>5.8147736206314157E-3</v>
      </c>
      <c r="V37" s="35">
        <v>0</v>
      </c>
      <c r="W37" s="35">
        <v>3.5317712471611272E-2</v>
      </c>
      <c r="X37" s="35">
        <v>2.7940988190511776E-2</v>
      </c>
      <c r="Y37" s="35">
        <v>1.0055857316431127E-2</v>
      </c>
      <c r="Z37" s="35">
        <f t="shared" si="77"/>
        <v>1.9079987898711143E-2</v>
      </c>
      <c r="AA37" s="35">
        <f t="shared" si="78"/>
        <v>1.9165026057188062E-2</v>
      </c>
      <c r="AB37" s="35">
        <f t="shared" si="79"/>
        <v>1.8202118660181021E-2</v>
      </c>
      <c r="AC37" s="35">
        <f t="shared" si="80"/>
        <v>1.7959404293998883E-2</v>
      </c>
      <c r="AD37" s="35">
        <v>5.8147736206314157E-3</v>
      </c>
      <c r="AE37" s="35">
        <v>0</v>
      </c>
      <c r="AF37" s="35">
        <v>3.5317712471611272E-2</v>
      </c>
      <c r="AG37" s="35">
        <v>2.7940988190511776E-2</v>
      </c>
      <c r="AH37" s="35">
        <v>1.0055857316431127E-2</v>
      </c>
      <c r="AI37" s="35">
        <f t="shared" si="3"/>
        <v>1.9079987898711143E-2</v>
      </c>
      <c r="AJ37" s="35">
        <f t="shared" si="4"/>
        <v>1.9165026057188062E-2</v>
      </c>
      <c r="AK37" s="35">
        <f t="shared" si="72"/>
        <v>1.8202118660181021E-2</v>
      </c>
      <c r="AL37" s="36">
        <f t="shared" si="5"/>
        <v>1.7959404293998883E-2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7"/>
        <v>3.239225473346969E-2</v>
      </c>
      <c r="AS37" s="43">
        <f t="shared" si="98"/>
        <v>2.6804089721195912E-2</v>
      </c>
      <c r="AT37" s="43">
        <f t="shared" si="99"/>
        <v>7.8960344569396282E-2</v>
      </c>
      <c r="AU37" s="43">
        <f t="shared" si="100"/>
        <v>3.7343794389546069E-2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81"/>
        <v>3.2028410372904374E-2</v>
      </c>
      <c r="BB37" s="35">
        <f t="shared" si="82"/>
        <v>2.6804089721195912E-2</v>
      </c>
      <c r="BC37" s="35">
        <f t="shared" si="83"/>
        <v>8.7275632015578281E-2</v>
      </c>
      <c r="BD37" s="35">
        <f t="shared" si="84"/>
        <v>3.8927362990919513E-2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66"/>
        <v>6.2102597805024091E-2</v>
      </c>
      <c r="BK37" s="35">
        <f t="shared" si="67"/>
        <v>5.8202014494081286E-2</v>
      </c>
      <c r="BL37" s="35">
        <f t="shared" si="73"/>
        <v>8.3766734488274333E-2</v>
      </c>
      <c r="BM37" s="36">
        <f t="shared" si="68"/>
        <v>6.3364815477912964E-2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101"/>
        <v>3.239225473346969E-2</v>
      </c>
      <c r="BT37" s="43">
        <f t="shared" si="102"/>
        <v>2.6804089721195912E-2</v>
      </c>
      <c r="BU37" s="43">
        <f t="shared" si="103"/>
        <v>7.8960344569396282E-2</v>
      </c>
      <c r="BV37" s="43">
        <f t="shared" si="104"/>
        <v>3.7343794389546069E-2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85"/>
        <v>3.2028410372904374E-2</v>
      </c>
      <c r="CC37" s="35">
        <f t="shared" si="86"/>
        <v>2.6804089721195912E-2</v>
      </c>
      <c r="CD37" s="35">
        <f t="shared" si="87"/>
        <v>8.7275632015578281E-2</v>
      </c>
      <c r="CE37" s="35">
        <f t="shared" si="88"/>
        <v>3.8927362990919513E-2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9"/>
        <v>6.2102597805024091E-2</v>
      </c>
      <c r="CL37" s="35">
        <f t="shared" si="70"/>
        <v>5.8202014494081286E-2</v>
      </c>
      <c r="CM37" s="35">
        <f t="shared" si="74"/>
        <v>8.3766734488274333E-2</v>
      </c>
      <c r="CN37" s="36">
        <f t="shared" si="71"/>
        <v>6.3364815477912964E-2</v>
      </c>
      <c r="CO37" s="111">
        <f t="shared" si="76"/>
        <v>1.6529064742191464E-2</v>
      </c>
      <c r="CP37" s="43">
        <f t="shared" si="75"/>
        <v>0</v>
      </c>
      <c r="CQ37" s="43">
        <f t="shared" si="75"/>
        <v>3.582011513099502E-2</v>
      </c>
      <c r="CR37" s="43">
        <f t="shared" si="75"/>
        <v>4.3483302064288014E-2</v>
      </c>
      <c r="CS37" s="43">
        <f t="shared" si="75"/>
        <v>2.7064676090181691E-2</v>
      </c>
      <c r="CT37" s="43">
        <f t="shared" si="75"/>
        <v>2.2254311361897813E-2</v>
      </c>
      <c r="CU37" s="43">
        <f t="shared" si="75"/>
        <v>1.9623579804475762E-2</v>
      </c>
      <c r="CV37" s="43">
        <f t="shared" si="75"/>
        <v>3.5726837897731657E-2</v>
      </c>
      <c r="CW37" s="50">
        <f t="shared" si="75"/>
        <v>2.2715568445141693E-2</v>
      </c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8"/>
  <sheetViews>
    <sheetView topLeftCell="BQ1" zoomScale="80" zoomScaleNormal="80" workbookViewId="0">
      <selection activeCell="CO9" sqref="CO9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</cols>
  <sheetData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100" t="s">
        <v>73</v>
      </c>
      <c r="CP2" s="101"/>
      <c r="CQ2" s="101"/>
      <c r="CR2" s="101"/>
      <c r="CS2" s="101"/>
      <c r="CT2" s="101"/>
      <c r="CU2" s="101"/>
      <c r="CV2" s="101"/>
      <c r="CW2" s="102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5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49</v>
      </c>
      <c r="D5" s="28">
        <v>60</v>
      </c>
      <c r="E5" s="28">
        <v>60</v>
      </c>
      <c r="F5" s="28">
        <v>56</v>
      </c>
      <c r="G5" s="28">
        <v>58</v>
      </c>
      <c r="H5" s="28">
        <v>60</v>
      </c>
      <c r="I5" s="28">
        <v>60</v>
      </c>
      <c r="J5" s="28">
        <v>60</v>
      </c>
      <c r="K5" s="28">
        <v>60</v>
      </c>
      <c r="L5" s="28">
        <v>60</v>
      </c>
      <c r="M5" s="28">
        <v>60</v>
      </c>
      <c r="N5" s="28">
        <v>60</v>
      </c>
      <c r="O5" s="28">
        <v>60</v>
      </c>
      <c r="P5" s="28">
        <v>60</v>
      </c>
      <c r="Q5" s="28">
        <v>60</v>
      </c>
      <c r="R5" s="28">
        <v>60</v>
      </c>
      <c r="S5" s="28">
        <v>60</v>
      </c>
      <c r="T5" s="28">
        <v>60</v>
      </c>
      <c r="U5" s="28">
        <v>60</v>
      </c>
      <c r="V5" s="28">
        <v>60</v>
      </c>
      <c r="W5" s="28">
        <v>60</v>
      </c>
      <c r="X5" s="28">
        <v>60</v>
      </c>
      <c r="Y5" s="28">
        <v>60</v>
      </c>
      <c r="Z5" s="28">
        <v>60</v>
      </c>
      <c r="AA5" s="28">
        <v>60</v>
      </c>
      <c r="AB5" s="28">
        <v>60</v>
      </c>
      <c r="AC5" s="28">
        <v>60</v>
      </c>
      <c r="AD5" s="28">
        <v>60</v>
      </c>
      <c r="AE5" s="28">
        <v>60</v>
      </c>
      <c r="AF5" s="28">
        <v>60</v>
      </c>
      <c r="AG5" s="28">
        <v>60</v>
      </c>
      <c r="AH5" s="28">
        <v>60</v>
      </c>
      <c r="AI5" s="28">
        <v>60</v>
      </c>
      <c r="AJ5" s="28">
        <v>60</v>
      </c>
      <c r="AK5" s="28">
        <v>60</v>
      </c>
      <c r="AL5" s="28">
        <v>60</v>
      </c>
      <c r="AM5" s="28">
        <f t="shared" ref="AM5:BR5" si="1">L5</f>
        <v>60</v>
      </c>
      <c r="AN5" s="28">
        <f t="shared" si="1"/>
        <v>60</v>
      </c>
      <c r="AO5" s="28">
        <f t="shared" si="1"/>
        <v>60</v>
      </c>
      <c r="AP5" s="28">
        <f t="shared" si="1"/>
        <v>60</v>
      </c>
      <c r="AQ5" s="28">
        <f t="shared" si="1"/>
        <v>60</v>
      </c>
      <c r="AR5" s="28">
        <f t="shared" si="1"/>
        <v>60</v>
      </c>
      <c r="AS5" s="28">
        <f t="shared" si="1"/>
        <v>60</v>
      </c>
      <c r="AT5" s="28">
        <f t="shared" si="1"/>
        <v>60</v>
      </c>
      <c r="AU5" s="28">
        <f t="shared" si="1"/>
        <v>60</v>
      </c>
      <c r="AV5" s="28">
        <f t="shared" si="1"/>
        <v>60</v>
      </c>
      <c r="AW5" s="28">
        <f t="shared" si="1"/>
        <v>60</v>
      </c>
      <c r="AX5" s="28">
        <f t="shared" si="1"/>
        <v>60</v>
      </c>
      <c r="AY5" s="28">
        <f t="shared" si="1"/>
        <v>60</v>
      </c>
      <c r="AZ5" s="28">
        <f t="shared" si="1"/>
        <v>60</v>
      </c>
      <c r="BA5" s="28">
        <f t="shared" si="1"/>
        <v>60</v>
      </c>
      <c r="BB5" s="28">
        <f t="shared" si="1"/>
        <v>60</v>
      </c>
      <c r="BC5" s="28">
        <f t="shared" si="1"/>
        <v>60</v>
      </c>
      <c r="BD5" s="28">
        <f t="shared" si="1"/>
        <v>60</v>
      </c>
      <c r="BE5" s="28">
        <f t="shared" si="1"/>
        <v>60</v>
      </c>
      <c r="BF5" s="28">
        <f t="shared" si="1"/>
        <v>60</v>
      </c>
      <c r="BG5" s="28">
        <f t="shared" si="1"/>
        <v>60</v>
      </c>
      <c r="BH5" s="28">
        <f t="shared" si="1"/>
        <v>60</v>
      </c>
      <c r="BI5" s="28">
        <f t="shared" si="1"/>
        <v>60</v>
      </c>
      <c r="BJ5" s="28">
        <f t="shared" si="1"/>
        <v>60</v>
      </c>
      <c r="BK5" s="28">
        <f t="shared" si="1"/>
        <v>60</v>
      </c>
      <c r="BL5" s="28">
        <f t="shared" si="1"/>
        <v>60</v>
      </c>
      <c r="BM5" s="28">
        <f t="shared" si="1"/>
        <v>60</v>
      </c>
      <c r="BN5" s="28">
        <f t="shared" si="1"/>
        <v>60</v>
      </c>
      <c r="BO5" s="28">
        <f t="shared" si="1"/>
        <v>60</v>
      </c>
      <c r="BP5" s="28">
        <f t="shared" si="1"/>
        <v>60</v>
      </c>
      <c r="BQ5" s="28">
        <f t="shared" si="1"/>
        <v>60</v>
      </c>
      <c r="BR5" s="28">
        <f t="shared" si="1"/>
        <v>60</v>
      </c>
      <c r="BS5" s="28">
        <f t="shared" ref="BS5:CN5" si="2">AR5</f>
        <v>60</v>
      </c>
      <c r="BT5" s="28">
        <f t="shared" si="2"/>
        <v>60</v>
      </c>
      <c r="BU5" s="28">
        <f t="shared" si="2"/>
        <v>60</v>
      </c>
      <c r="BV5" s="28">
        <f t="shared" si="2"/>
        <v>60</v>
      </c>
      <c r="BW5" s="28">
        <f t="shared" si="2"/>
        <v>60</v>
      </c>
      <c r="BX5" s="28">
        <f t="shared" si="2"/>
        <v>60</v>
      </c>
      <c r="BY5" s="28">
        <f t="shared" si="2"/>
        <v>60</v>
      </c>
      <c r="BZ5" s="28">
        <f t="shared" si="2"/>
        <v>60</v>
      </c>
      <c r="CA5" s="28">
        <f t="shared" si="2"/>
        <v>60</v>
      </c>
      <c r="CB5" s="28">
        <f t="shared" si="2"/>
        <v>60</v>
      </c>
      <c r="CC5" s="28">
        <f t="shared" si="2"/>
        <v>60</v>
      </c>
      <c r="CD5" s="28">
        <f t="shared" si="2"/>
        <v>60</v>
      </c>
      <c r="CE5" s="28">
        <f t="shared" si="2"/>
        <v>60</v>
      </c>
      <c r="CF5" s="28">
        <f t="shared" si="2"/>
        <v>60</v>
      </c>
      <c r="CG5" s="28">
        <f t="shared" si="2"/>
        <v>60</v>
      </c>
      <c r="CH5" s="28">
        <f t="shared" si="2"/>
        <v>60</v>
      </c>
      <c r="CI5" s="28">
        <f t="shared" si="2"/>
        <v>60</v>
      </c>
      <c r="CJ5" s="28">
        <f t="shared" si="2"/>
        <v>60</v>
      </c>
      <c r="CK5" s="28">
        <f t="shared" si="2"/>
        <v>60</v>
      </c>
      <c r="CL5" s="28">
        <f t="shared" si="2"/>
        <v>60</v>
      </c>
      <c r="CM5" s="28">
        <f t="shared" si="2"/>
        <v>60</v>
      </c>
      <c r="CN5" s="28">
        <f t="shared" si="2"/>
        <v>60</v>
      </c>
      <c r="CO5" s="28">
        <f>C5</f>
        <v>49</v>
      </c>
      <c r="CP5" s="28">
        <f t="shared" si="0"/>
        <v>60</v>
      </c>
      <c r="CQ5" s="28">
        <f t="shared" si="0"/>
        <v>60</v>
      </c>
      <c r="CR5" s="28">
        <f t="shared" si="0"/>
        <v>56</v>
      </c>
      <c r="CS5" s="28">
        <f t="shared" si="0"/>
        <v>58</v>
      </c>
      <c r="CT5" s="28">
        <f t="shared" si="0"/>
        <v>60</v>
      </c>
      <c r="CU5" s="28">
        <f t="shared" si="0"/>
        <v>60</v>
      </c>
      <c r="CV5" s="28">
        <f t="shared" si="0"/>
        <v>60</v>
      </c>
      <c r="CW5" s="28">
        <f t="shared" si="0"/>
        <v>60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1.5821788412973496E-2</v>
      </c>
      <c r="F6" s="31">
        <v>3.5145631068030897E-2</v>
      </c>
      <c r="G6" s="31">
        <v>0.25211773151489886</v>
      </c>
      <c r="H6" s="31">
        <f>(C6*Cis_wt_tradionalist+D6*First_line_wt_tradionalist+E6*Sec_line_wt_tradionalist+F6*Active_wt_tradionalist)/SUM(Cis_wt_tradionalist,First_line_wt_tradionalist,Sec_line_wt_tradionalist,Active_wt_tradionalist)</f>
        <v>9.1585179678142538E-3</v>
      </c>
      <c r="I6" s="31">
        <f>(D6*First_line_wt_tradionalist+E6*Sec_line_wt_tradionalist)/SUM(First_line_wt_tradionalist,Sec_line_wt_tradionalist)</f>
        <v>6.4378599872532563E-3</v>
      </c>
      <c r="J6" s="31">
        <f>(F6*Active_wt_tradionalist+G6*Nonactive_wt_tradionalist)/SUM(Active_wt_tradionalist,Nonactive_wt_tradionalist)</f>
        <v>0.16056438019609129</v>
      </c>
      <c r="K6" s="31">
        <f>(C6*Cis_wt_tradionalist+D6*First_line_wt_tradionalist+E6*Sec_line_wt_tradionalist+F6*Active_wt_tradionalist+G6*Nonactive_wt_tradionalist)/SUM(Cis_wt_tradionalist,First_line_wt_tradionalist,Sec_line_wt_tradionalist,Active_wt_tradionalist,Nonactive_wt_tradionalist)</f>
        <v>4.3363472352534467E-2</v>
      </c>
      <c r="L6" s="32"/>
      <c r="M6" s="32"/>
      <c r="N6" s="31">
        <v>1.2830604533927363E-2</v>
      </c>
      <c r="O6" s="31">
        <v>1.8761904761943858E-2</v>
      </c>
      <c r="P6" s="31">
        <v>0.22207239176729121</v>
      </c>
      <c r="Q6" s="39">
        <f>(L6*Cis_wt_tradionalist+M6*First_line_wt_tradionalist+N6*Sec_line_wt_tradionalist+O6*Active_wt_tradionalist)/SUM(Cis_wt_tradionalist,First_line_wt_tradionalist,Sec_line_wt_tradionalist,Active_wt_tradionalist)</f>
        <v>6.2621472091139484E-3</v>
      </c>
      <c r="R6" s="39">
        <f>(M6*First_line_wt_tradionalist+N6*Sec_line_wt_tradionalist)/SUM(First_line_wt_tradionalist,Sec_line_wt_tradionalist)</f>
        <v>5.220752128976127E-3</v>
      </c>
      <c r="S6" s="39">
        <f>(O6*Active_wt_tradionalist+P6*Nonactive_wt_tradionalist)/SUM(Active_wt_tradionalist,Nonactive_wt_tradionalist)</f>
        <v>0.13628368250346326</v>
      </c>
      <c r="T6" s="39">
        <f>(L6*Cis_wt_tradionalist+M6*First_line_wt_tradionalist+N6*Sec_line_wt_tradionalist+O6*Active_wt_tradionalist+P6*Nonactive_wt_tradionalist)/SUM(Cis_wt_tradionalist,First_line_wt_tradionalist,Sec_line_wt_tradionalist,Active_wt_tradionalist,Nonactive_wt_tradionalist)</f>
        <v>3.6644940531077037E-2</v>
      </c>
      <c r="U6" s="32"/>
      <c r="V6" s="32"/>
      <c r="W6" s="31">
        <v>1.934508816101646E-2</v>
      </c>
      <c r="X6" s="31">
        <v>1.8047619048004556E-2</v>
      </c>
      <c r="Y6" s="31">
        <v>0.20180979418036865</v>
      </c>
      <c r="Z6" s="39">
        <f>(U6*Cis_wt_tradionalist+V6*First_line_wt_tradionalist+W6*Sec_line_wt_tradionalist+X6*Active_wt_tradionalist)/SUM(Cis_wt_tradionalist,First_line_wt_tradionalist,Sec_line_wt_tradionalist,Active_wt_tradionalist)</f>
        <v>8.2167947974189429E-3</v>
      </c>
      <c r="AA6" s="39">
        <f>(V6*First_line_wt_tradionalist+W6*Sec_line_wt_tradionalist)/SUM(First_line_wt_tradionalist,Sec_line_wt_tradionalist)</f>
        <v>7.8714849276819987E-3</v>
      </c>
      <c r="AB6" s="39">
        <f>(X6*Active_wt_tradionalist+Y6*Nonactive_wt_tradionalist)/SUM(Active_wt_tradionalist,Nonactive_wt_tradionalist)</f>
        <v>0.12426967291891899</v>
      </c>
      <c r="AC6" s="39">
        <f>(U6*Cis_wt_tradionalist+V6*First_line_wt_tradionalist+W6*Sec_line_wt_tradionalist+X6*Active_wt_tradionalist+Y6*Nonactive_wt_tradionalist)/SUM(Cis_wt_tradionalist,First_line_wt_tradionalist,Sec_line_wt_tradionalist,Active_wt_tradionalist,Nonactive_wt_tradionalist)</f>
        <v>3.5471738606379186E-2</v>
      </c>
      <c r="AD6" s="32"/>
      <c r="AE6" s="32"/>
      <c r="AF6" s="31">
        <v>1.2657430730341528E-2</v>
      </c>
      <c r="AG6" s="31">
        <v>1.0285714285755199E-2</v>
      </c>
      <c r="AH6" s="31">
        <v>0.19613200851690837</v>
      </c>
      <c r="AI6" s="39">
        <f t="shared" ref="AI6:AI37" si="3">(AD6*Cis_wt_tradionalist+AE6*First_line_wt_tradionalist+AF6*Sec_line_wt_tradionalist+AG6*Active_wt_tradionalist)/SUM(Cis_wt_tradionalist,First_line_wt_tradionalist,Sec_line_wt_tradionalist,Active_wt_tradionalist)</f>
        <v>5.1940835250986256E-3</v>
      </c>
      <c r="AJ6" s="39">
        <f t="shared" ref="AJ6:AJ37" si="4">(AE6*First_line_wt_tradionalist+AF6*Sec_line_wt_tradionalist)/SUM(First_line_wt_tradionalist,Sec_line_wt_tradionalist)</f>
        <v>5.1502879897874412E-3</v>
      </c>
      <c r="AK6" s="39">
        <f>(AG6*Active_wt_tradionalist+AH6*Nonactive_wt_tradionalist)/SUM(Active_wt_tradionalist,Nonactive_wt_tradionalist)</f>
        <v>0.11771247424499012</v>
      </c>
      <c r="AL6" s="39">
        <f t="shared" ref="AL6:AL37" si="5">(AD6*Cis_wt_tradionalist+AE6*First_line_wt_tradionalist+AF6*Sec_line_wt_tradionalist+AG6*Active_wt_tradionalist+AH6*Nonactive_wt_tradionalist)/SUM(Cis_wt_tradionalist,First_line_wt_tradionalist,Sec_line_wt_tradionalist,Active_wt_tradionalist,Nonactive_wt_tradionalist)</f>
        <v>3.2075233325134067E-2</v>
      </c>
      <c r="AM6" s="32"/>
      <c r="AN6" s="32"/>
      <c r="AO6" s="31">
        <f>$E6+(N6-$E6)*Other_Factor</f>
        <v>1.3945826468228199E-2</v>
      </c>
      <c r="AP6" s="31">
        <f>$F6+(O6-$F6)*Other_Factor</f>
        <v>2.4870352681219392E-2</v>
      </c>
      <c r="AQ6" s="31">
        <f>$G6+(P6-$G6)*Other_Factor</f>
        <v>0.23327438511339671</v>
      </c>
      <c r="AR6" s="39">
        <f>$H6+(Q6-$H6)*Other_Factor</f>
        <v>7.3420193702999027E-3</v>
      </c>
      <c r="AS6" s="39">
        <f>$I6+(R6-$I6)*Other_Factor</f>
        <v>5.6745341212732425E-3</v>
      </c>
      <c r="AT6" s="39">
        <f>$J6+(S6-$J6)*Other_Factor</f>
        <v>0.1453364080268375</v>
      </c>
      <c r="AU6" s="39">
        <f>$K6+(T6-$K6)*Other_Factor</f>
        <v>3.9149853086294747E-2</v>
      </c>
      <c r="AV6" s="32"/>
      <c r="AW6" s="32"/>
      <c r="AX6" s="31">
        <f>$E6+(W6-$E6)*Other_Factor</f>
        <v>1.8031474114197268E-2</v>
      </c>
      <c r="AY6" s="31">
        <f>$F6+(X6-$F6)*Other_Factor</f>
        <v>2.4422378611015236E-2</v>
      </c>
      <c r="AZ6" s="31">
        <f>$G6+(Y6-$G6)*Other_Factor</f>
        <v>0.22056641946774194</v>
      </c>
      <c r="BA6" s="39">
        <f>$H6+(Z6-$H6)*Other_Factor</f>
        <v>8.567903381221249E-3</v>
      </c>
      <c r="BB6" s="39">
        <f>$I6+(AA6-$I6)*Other_Factor</f>
        <v>7.3369775072833869E-3</v>
      </c>
      <c r="BC6" s="39">
        <f>$J6+(AB6-$J6)*Other_Factor</f>
        <v>0.13780165734089925</v>
      </c>
      <c r="BD6" s="39">
        <f>$K6+(AC6-$K6)*Other_Factor</f>
        <v>3.8414063428008363E-2</v>
      </c>
      <c r="BE6" s="32"/>
      <c r="BF6" s="32"/>
      <c r="BG6" s="31">
        <f>$E6+(AF6-$E6)*Other_Factor</f>
        <v>1.3837218145072411E-2</v>
      </c>
      <c r="BH6" s="31">
        <f>$F6+(AG6-$F6)*Other_Factor</f>
        <v>1.9554393712219745E-2</v>
      </c>
      <c r="BI6" s="31">
        <f>$G6+(AH6-$G6)*Other_Factor</f>
        <v>0.21700551841124502</v>
      </c>
      <c r="BJ6" s="39">
        <f>$H6+(AI6-$H6)*Other_Factor</f>
        <v>6.6721685999032131E-3</v>
      </c>
      <c r="BK6" s="39">
        <f>$I6+(AJ6-$I6)*Other_Factor</f>
        <v>5.6303415711217069E-3</v>
      </c>
      <c r="BL6" s="39">
        <f>$J6+(AK6-$J6)*Other_Factor</f>
        <v>0.13368922036816869</v>
      </c>
      <c r="BM6" s="39">
        <f>$K6+(AL6-$K6)*Other_Factor</f>
        <v>3.6283898613542268E-2</v>
      </c>
      <c r="BN6" s="47"/>
      <c r="BO6" s="47"/>
      <c r="BP6" s="39">
        <f t="shared" ref="BP6:BV7" si="6">AO6*(1-SUM(BP$11:BP$13))/(SUM(AO$6:AO$21)-SUM(AO$11:AO$13))</f>
        <v>1.3988800840854264E-2</v>
      </c>
      <c r="BQ6" s="39">
        <f t="shared" si="6"/>
        <v>2.503940478138366E-2</v>
      </c>
      <c r="BR6" s="39">
        <f t="shared" si="6"/>
        <v>0.23401312475189842</v>
      </c>
      <c r="BS6" s="39">
        <f t="shared" si="6"/>
        <v>7.3586237141361407E-3</v>
      </c>
      <c r="BT6" s="39">
        <f t="shared" si="6"/>
        <v>5.6856850071071684E-3</v>
      </c>
      <c r="BU6" s="39">
        <f t="shared" si="6"/>
        <v>0.1460070345400763</v>
      </c>
      <c r="BV6" s="39">
        <f t="shared" si="6"/>
        <v>3.9243258049578102E-2</v>
      </c>
      <c r="BW6" s="47"/>
      <c r="BX6" s="47"/>
      <c r="BY6" s="39">
        <f t="shared" ref="BY6:CE7" si="7">AX6*(1-SUM(BY$11:BY$13))/(SUM(AX$6:AX$21)-SUM(AX$11:AX$13))</f>
        <v>1.8090126389226757E-2</v>
      </c>
      <c r="BZ6" s="39">
        <f t="shared" si="7"/>
        <v>2.4577942720528073E-2</v>
      </c>
      <c r="CA6" s="39">
        <f t="shared" si="7"/>
        <v>0.22124429956049396</v>
      </c>
      <c r="CB6" s="39">
        <f t="shared" si="7"/>
        <v>8.5885926781491418E-3</v>
      </c>
      <c r="CC6" s="39">
        <f t="shared" si="7"/>
        <v>7.3530302003582959E-3</v>
      </c>
      <c r="CD6" s="39">
        <f t="shared" si="7"/>
        <v>0.13840571370728777</v>
      </c>
      <c r="CE6" s="39">
        <f t="shared" si="7"/>
        <v>3.8510345913963816E-2</v>
      </c>
      <c r="CF6" s="47"/>
      <c r="CG6" s="47"/>
      <c r="CH6" s="39">
        <f t="shared" ref="CH6:CN7" si="8">BG6*(1-SUM(CH$11:CH$13))/(SUM(BG$6:BG$21)-SUM(BG$11:BG$13))</f>
        <v>1.3840715226174872E-2</v>
      </c>
      <c r="CI6" s="39">
        <f t="shared" si="8"/>
        <v>1.9572244644034835E-2</v>
      </c>
      <c r="CJ6" s="39">
        <f t="shared" si="8"/>
        <v>0.21716588666783945</v>
      </c>
      <c r="CK6" s="39">
        <f t="shared" si="8"/>
        <v>6.6727130386737754E-3</v>
      </c>
      <c r="CL6" s="39">
        <f t="shared" si="8"/>
        <v>5.6305507284168613E-3</v>
      </c>
      <c r="CM6" s="39">
        <f t="shared" si="8"/>
        <v>0.13379713310402175</v>
      </c>
      <c r="CN6" s="39">
        <f t="shared" si="8"/>
        <v>3.6290193903138326E-2</v>
      </c>
      <c r="CO6" s="103"/>
      <c r="CP6" s="104"/>
      <c r="CQ6" s="104"/>
      <c r="CR6" s="104"/>
      <c r="CS6" s="104"/>
      <c r="CT6" s="104"/>
      <c r="CU6" s="104"/>
      <c r="CV6" s="104"/>
      <c r="CW6" s="105"/>
    </row>
    <row r="7" spans="1:101" x14ac:dyDescent="0.25">
      <c r="A7" s="89"/>
      <c r="B7" s="2" t="s">
        <v>15</v>
      </c>
      <c r="C7" s="7">
        <v>0.1291487068951139</v>
      </c>
      <c r="D7" s="7">
        <v>3.2852991039038541E-2</v>
      </c>
      <c r="E7" s="7">
        <v>1.7191435768136368E-2</v>
      </c>
      <c r="F7" s="7">
        <v>6.3203883494382926E-2</v>
      </c>
      <c r="G7" s="7">
        <v>4.3180186648114419E-2</v>
      </c>
      <c r="H7" s="7">
        <f>(C7*Cis_wt_tradionalist+D7*First_line_wt_tradionalist+E7*Sec_line_wt_tradionalist+F7*Active_wt_tradionalist)/SUM(Cis_wt_tradionalist,First_line_wt_tradionalist,Sec_line_wt_tradionalist,Active_wt_tradionalist)</f>
        <v>4.2244442973095021E-2</v>
      </c>
      <c r="I7" s="7">
        <f>(D7*First_line_wt_tradionalist+E7*Sec_line_wt_tradionalist)/SUM(First_line_wt_tradionalist,Sec_line_wt_tradionalist)</f>
        <v>2.6480329656838487E-2</v>
      </c>
      <c r="J7" s="7">
        <f>(F7*Active_wt_tradionalist+G7*Nonactive_wt_tradionalist)/SUM(Active_wt_tradionalist,Nonactive_wt_tradionalist)</f>
        <v>5.1629367663977986E-2</v>
      </c>
      <c r="K7" s="7">
        <f>(C7*Cis_wt_tradionalist+D7*First_line_wt_tradionalist+E7*Sec_line_wt_tradionalist+F7*Active_wt_tradionalist+G7*Nonactive_wt_tradionalist)/SUM(Cis_wt_tradionalist,First_line_wt_tradionalist,Sec_line_wt_tradionalist,Active_wt_tradionalist,Nonactive_wt_tradionalist)</f>
        <v>4.2376181421094346E-2</v>
      </c>
      <c r="L7" s="7">
        <v>0.12583926754777258</v>
      </c>
      <c r="M7" s="7">
        <v>2.6764349721274346E-2</v>
      </c>
      <c r="N7" s="7">
        <v>1.8545340050210232E-2</v>
      </c>
      <c r="O7" s="7">
        <v>4.0828571428340649E-2</v>
      </c>
      <c r="P7" s="7">
        <v>6.1036195884059258E-2</v>
      </c>
      <c r="Q7" s="40">
        <f>(L7*Cis_wt_tradionalist+M7*First_line_wt_tradionalist+N7*Sec_line_wt_tradionalist+O7*Active_wt_tradionalist)/SUM(Cis_wt_tradionalist,First_line_wt_tradionalist,Sec_line_wt_tradionalist,Active_wt_tradionalist)</f>
        <v>3.6846304508027825E-2</v>
      </c>
      <c r="R7" s="40">
        <f>(M7*First_line_wt_tradionalist+N7*Sec_line_wt_tradionalist)/SUM(First_line_wt_tradionalist,Sec_line_wt_tradionalist)</f>
        <v>2.3420048045946419E-2</v>
      </c>
      <c r="S7" s="40">
        <f>(O7*Active_wt_tradionalist+P7*Nonactive_wt_tradionalist)/SUM(Active_wt_tradionalist,Nonactive_wt_tradionalist)</f>
        <v>5.2509404940419113E-2</v>
      </c>
      <c r="T7" s="40">
        <f>(L7*Cis_wt_tradionalist+M7*First_line_wt_tradionalist+N7*Sec_line_wt_tradionalist+O7*Active_wt_tradionalist+P7*Nonactive_wt_tradionalist)/SUM(Cis_wt_tradionalist,First_line_wt_tradionalist,Sec_line_wt_tradionalist,Active_wt_tradionalist,Nonactive_wt_tradionalist)</f>
        <v>4.0251872541479425E-2</v>
      </c>
      <c r="U7" s="7">
        <v>0.10473041708974273</v>
      </c>
      <c r="V7" s="7">
        <v>2.6154032453164108E-2</v>
      </c>
      <c r="W7" s="7">
        <v>1.7144206549034948E-2</v>
      </c>
      <c r="X7" s="7">
        <v>3.5209523809283945E-2</v>
      </c>
      <c r="Y7" s="7">
        <v>5.3406671398517361E-2</v>
      </c>
      <c r="Z7" s="40">
        <f>(U7*Cis_wt_tradionalist+V7*First_line_wt_tradionalist+W7*Sec_line_wt_tradionalist+X7*Active_wt_tradionalist)/SUM(Cis_wt_tradionalist,First_line_wt_tradionalist,Sec_line_wt_tradionalist,Active_wt_tradionalist)</f>
        <v>3.3118809380057665E-2</v>
      </c>
      <c r="AA7" s="40">
        <f>(V7*First_line_wt_tradionalist+W7*Sec_line_wt_tradionalist)/SUM(First_line_wt_tradionalist,Sec_line_wt_tradionalist)</f>
        <v>2.2487948938057237E-2</v>
      </c>
      <c r="AB7" s="40">
        <f>(X7*Active_wt_tradionalist+Y7*Nonactive_wt_tradionalist)/SUM(Active_wt_tradionalist,Nonactive_wt_tradionalist)</f>
        <v>4.5728219455590025E-2</v>
      </c>
      <c r="AC7" s="40">
        <f>(U7*Cis_wt_tradionalist+V7*First_line_wt_tradionalist+W7*Sec_line_wt_tradionalist+X7*Active_wt_tradionalist+Y7*Nonactive_wt_tradionalist)/SUM(Cis_wt_tradionalist,First_line_wt_tradionalist,Sec_line_wt_tradionalist,Active_wt_tradionalist,Nonactive_wt_tradionalist)</f>
        <v>3.5975031149850428E-2</v>
      </c>
      <c r="AD7" s="7">
        <v>0.10422177009079857</v>
      </c>
      <c r="AE7" s="7">
        <v>2.6507628965688573E-2</v>
      </c>
      <c r="AF7" s="7">
        <v>1.6435768261954559E-2</v>
      </c>
      <c r="AG7" s="7">
        <v>3.211428571411494E-2</v>
      </c>
      <c r="AH7" s="7">
        <v>3.7870830376586159E-2</v>
      </c>
      <c r="AI7" s="7">
        <f t="shared" si="3"/>
        <v>3.2631801963511724E-2</v>
      </c>
      <c r="AJ7" s="7">
        <f t="shared" si="4"/>
        <v>2.2409405216937805E-2</v>
      </c>
      <c r="AK7" s="7">
        <f>(AG7*Active_wt_tradionalist+AH7*Nonactive_wt_tradionalist)/SUM(Active_wt_tradionalist,Nonactive_wt_tradionalist)</f>
        <v>3.5441803995866335E-2</v>
      </c>
      <c r="AL7" s="33">
        <f t="shared" si="5"/>
        <v>3.3369377317305562E-2</v>
      </c>
      <c r="AM7" s="7">
        <f>$C7+(L7-$C7)*Other_Factor</f>
        <v>0.12707314667377612</v>
      </c>
      <c r="AN7" s="7">
        <f>$D7+(M7-$D7)*Other_Factor</f>
        <v>2.9034416230801777E-2</v>
      </c>
      <c r="AO7" s="7">
        <f>$E7+(N7-$E7)*Other_Factor</f>
        <v>1.8040555385218624E-2</v>
      </c>
      <c r="AP7" s="7">
        <f>$F7+(O7-$F7)*Other_Factor</f>
        <v>4.9170900021938836E-2</v>
      </c>
      <c r="AQ7" s="7">
        <f>$G7+(P7-$G7)*Other_Factor</f>
        <v>5.437882744258643E-2</v>
      </c>
      <c r="AR7" s="40">
        <f>$H7+(Q7-$H7)*Other_Factor</f>
        <v>3.8858926487842636E-2</v>
      </c>
      <c r="AS7" s="40">
        <f>$I7+(R7-$I7)*Other_Factor</f>
        <v>2.4561032123024514E-2</v>
      </c>
      <c r="AT7" s="40">
        <f>$J7+(S7-$J7)*Other_Factor</f>
        <v>5.218129509716786E-2</v>
      </c>
      <c r="AU7" s="40">
        <f>$K7+(T7-$K7)*Other_Factor</f>
        <v>4.1043892007207518E-2</v>
      </c>
      <c r="AV7" s="7">
        <f>$C7+(U7-$C7)*Other_Factor</f>
        <v>0.11383444194753531</v>
      </c>
      <c r="AW7" s="7">
        <f>$D7+(V7-$D7)*Other_Factor</f>
        <v>2.8651647395620428E-2</v>
      </c>
      <c r="AX7" s="7">
        <f>$E7+(W7-$E7)*Other_Factor</f>
        <v>1.7161815316403206E-2</v>
      </c>
      <c r="AY7" s="7">
        <f>$F7+(X7-$F7)*Other_Factor</f>
        <v>4.564683733461801E-2</v>
      </c>
      <c r="AZ7" s="7">
        <f>$G7+(Y7-$G7)*Other_Factor</f>
        <v>4.9593866647751159E-2</v>
      </c>
      <c r="BA7" s="40">
        <f>$H7+(Z7-$H7)*Other_Factor</f>
        <v>3.6521176856908741E-2</v>
      </c>
      <c r="BB7" s="40">
        <f>$I7+(AA7-$I7)*Other_Factor</f>
        <v>2.3976453399068315E-2</v>
      </c>
      <c r="BC7" s="40">
        <f>$J7+(AB7-$J7)*Other_Factor</f>
        <v>4.7928381727677757E-2</v>
      </c>
      <c r="BD7" s="40">
        <f>$K7+(AC7-$K7)*Other_Factor</f>
        <v>3.8361612341750756E-2</v>
      </c>
      <c r="BE7" s="7">
        <f>$C7+(AD7-$C7)*Other_Factor</f>
        <v>0.1135154370144008</v>
      </c>
      <c r="BF7" s="7">
        <f>$D7+(AE7-$D7)*Other_Factor</f>
        <v>2.8873410292223789E-2</v>
      </c>
      <c r="BG7" s="7">
        <f>$E7+(AF7-$E7)*Other_Factor</f>
        <v>1.6717508540055118E-2</v>
      </c>
      <c r="BH7" s="7">
        <f>$F7+(AG7-$F7)*Other_Factor</f>
        <v>4.3705616362835209E-2</v>
      </c>
      <c r="BI7" s="7">
        <f>$G7+(AH7-$G7)*Other_Factor</f>
        <v>3.9850351131730848E-2</v>
      </c>
      <c r="BJ7" s="7">
        <f>$H7+(AI7-$H7)*Other_Factor</f>
        <v>3.6215743484307041E-2</v>
      </c>
      <c r="BK7" s="7">
        <f>$I7+(AJ7-$I7)*Other_Factor</f>
        <v>2.392719362843003E-2</v>
      </c>
      <c r="BL7" s="7">
        <f>$J7+(AK7-$J7)*Other_Factor</f>
        <v>4.147711536272429E-2</v>
      </c>
      <c r="BM7" s="33">
        <f>$K7+(AL7-$K7)*Other_Factor</f>
        <v>3.6727440846886762E-2</v>
      </c>
      <c r="BN7" s="40">
        <f t="shared" ref="BN7:BO10" si="9">AM7*(1-SUM(BN$11:BN$13))/(SUM(AM$6:AM$21)-SUM(AM$11:AM$13))</f>
        <v>0.1270886058685928</v>
      </c>
      <c r="BO7" s="40">
        <f t="shared" si="9"/>
        <v>2.9070132891200057E-2</v>
      </c>
      <c r="BP7" s="40">
        <f t="shared" si="6"/>
        <v>1.8096147755543308E-2</v>
      </c>
      <c r="BQ7" s="40">
        <f t="shared" si="6"/>
        <v>4.950513106490885E-2</v>
      </c>
      <c r="BR7" s="40">
        <f t="shared" si="6"/>
        <v>5.4551035785596551E-2</v>
      </c>
      <c r="BS7" s="40">
        <f t="shared" si="6"/>
        <v>3.8946807892667218E-2</v>
      </c>
      <c r="BT7" s="40">
        <f t="shared" si="6"/>
        <v>2.4609296396234274E-2</v>
      </c>
      <c r="BU7" s="40">
        <f t="shared" si="6"/>
        <v>5.2422075507681631E-2</v>
      </c>
      <c r="BV7" s="40">
        <f t="shared" si="6"/>
        <v>4.1141815828721964E-2</v>
      </c>
      <c r="BW7" s="40">
        <f t="shared" ref="BW7:BX10" si="10">AV7*(1-SUM(BW$11:BW$13))/(SUM(AV$6:AV$21)-SUM(AV$11:AV$13))</f>
        <v>0.11387138009152702</v>
      </c>
      <c r="BX7" s="40">
        <f t="shared" si="10"/>
        <v>2.8694002503898683E-2</v>
      </c>
      <c r="BY7" s="40">
        <f t="shared" si="7"/>
        <v>1.7217638789601687E-2</v>
      </c>
      <c r="BZ7" s="40">
        <f t="shared" si="7"/>
        <v>4.5937595647521832E-2</v>
      </c>
      <c r="CA7" s="40">
        <f t="shared" si="7"/>
        <v>4.9746286472147974E-2</v>
      </c>
      <c r="CB7" s="40">
        <f t="shared" si="7"/>
        <v>3.6609366165136083E-2</v>
      </c>
      <c r="CC7" s="40">
        <f t="shared" si="7"/>
        <v>2.4028911873563843E-2</v>
      </c>
      <c r="CD7" s="40">
        <f t="shared" si="7"/>
        <v>4.8138476763339641E-2</v>
      </c>
      <c r="CE7" s="40">
        <f t="shared" si="7"/>
        <v>3.8457763362286373E-2</v>
      </c>
      <c r="CF7" s="40">
        <f t="shared" ref="CF7:CG10" si="11">BE7*(1-SUM(CF$11:CF$13))/(SUM(BE$6:BE$21)-SUM(BE$11:BE$13))</f>
        <v>0.11347468759209303</v>
      </c>
      <c r="CG7" s="40">
        <f t="shared" si="11"/>
        <v>2.8870319157620877E-2</v>
      </c>
      <c r="CH7" s="40">
        <f t="shared" si="8"/>
        <v>1.6721733557149072E-2</v>
      </c>
      <c r="CI7" s="40">
        <f t="shared" si="8"/>
        <v>4.3745514607143432E-2</v>
      </c>
      <c r="CJ7" s="40">
        <f t="shared" si="8"/>
        <v>3.9879800757631888E-2</v>
      </c>
      <c r="CK7" s="40">
        <f t="shared" si="8"/>
        <v>3.6218698633680498E-2</v>
      </c>
      <c r="CL7" s="40">
        <f t="shared" si="8"/>
        <v>2.392808248162601E-2</v>
      </c>
      <c r="CM7" s="40">
        <f t="shared" si="8"/>
        <v>4.1510595317067349E-2</v>
      </c>
      <c r="CN7" s="48">
        <f t="shared" si="8"/>
        <v>3.6733813091465992E-2</v>
      </c>
      <c r="CO7" s="106"/>
      <c r="CP7" s="72"/>
      <c r="CQ7" s="72"/>
      <c r="CR7" s="72"/>
      <c r="CS7" s="72"/>
      <c r="CT7" s="72"/>
      <c r="CU7" s="72"/>
      <c r="CV7" s="72"/>
      <c r="CW7" s="107"/>
    </row>
    <row r="8" spans="1:101" x14ac:dyDescent="0.25">
      <c r="A8" s="89"/>
      <c r="B8" s="2" t="s">
        <v>14</v>
      </c>
      <c r="C8" s="7">
        <v>0.12817887931181385</v>
      </c>
      <c r="D8" s="7">
        <v>2.1898764834376958E-2</v>
      </c>
      <c r="E8" s="8"/>
      <c r="F8" s="8"/>
      <c r="G8" s="8"/>
      <c r="H8" s="7">
        <f>(C8*Cis_wt_tradionalist+D8*First_line_wt_tradionalist+E8*Sec_line_wt_tradionalist+F8*Active_wt_tradionalist)/SUM(Cis_wt_tradionalist,First_line_wt_tradionalist,Sec_line_wt_tradionalist,Active_wt_tradionalist)</f>
        <v>2.4193292936050555E-2</v>
      </c>
      <c r="I8" s="7">
        <f>(D8*First_line_wt_tradionalist+E8*Sec_line_wt_tradionalist)/SUM(First_line_wt_tradionalist,Sec_line_wt_tradionalist)</f>
        <v>1.2988193019252515E-2</v>
      </c>
      <c r="J8" s="67"/>
      <c r="K8" s="7">
        <f>(C8*Cis_wt_tradionalist+D8*First_line_wt_tradionalist+E8*Sec_line_wt_tradionalist+F8*Active_wt_tradionalist+G8*Nonactive_wt_tradionalist)/SUM(Cis_wt_tradionalist,First_line_wt_tradionalist,Sec_line_wt_tradionalist,Active_wt_tradionalist,Nonactive_wt_tradionalist)</f>
        <v>2.0787246014790619E-2</v>
      </c>
      <c r="L8" s="7">
        <v>0.14354018311427658</v>
      </c>
      <c r="M8" s="7">
        <v>1.7490917897783068E-2</v>
      </c>
      <c r="N8" s="8"/>
      <c r="O8" s="8"/>
      <c r="P8" s="8"/>
      <c r="Q8" s="40">
        <f>(L8*Cis_wt_tradionalist+M8*First_line_wt_tradionalist+N8*Sec_line_wt_tradionalist+O8*Active_wt_tradionalist)/SUM(Cis_wt_tradionalist,First_line_wt_tradionalist,Sec_line_wt_tradionalist,Active_wt_tradionalist)</f>
        <v>2.3882678899175915E-2</v>
      </c>
      <c r="R8" s="40">
        <f>(M8*First_line_wt_tradionalist+N8*Sec_line_wt_tradionalist)/SUM(First_line_wt_tradionalist,Sec_line_wt_tradionalist)</f>
        <v>1.037389183629581E-2</v>
      </c>
      <c r="S8" s="41"/>
      <c r="T8" s="46">
        <f>(L8*Cis_wt_tradionalist+M8*First_line_wt_tradionalist+N8*Sec_line_wt_tradionalist+O8*Active_wt_tradionalist+P8*Nonactive_wt_tradionalist)/SUM(Cis_wt_tradionalist,First_line_wt_tradionalist,Sec_line_wt_tradionalist,Active_wt_tradionalist,Nonactive_wt_tradionalist)</f>
        <v>2.0520361700314394E-2</v>
      </c>
      <c r="U8" s="7">
        <v>0.13708036622733344</v>
      </c>
      <c r="V8" s="7">
        <v>2.2056187937981336E-2</v>
      </c>
      <c r="W8" s="8"/>
      <c r="X8" s="8"/>
      <c r="Y8" s="8"/>
      <c r="Z8" s="40">
        <f>(U8*Cis_wt_tradionalist+V8*First_line_wt_tradionalist+W8*Sec_line_wt_tradionalist+X8*Active_wt_tradionalist)/SUM(Cis_wt_tradionalist,First_line_wt_tradionalist,Sec_line_wt_tradionalist,Active_wt_tradionalist)</f>
        <v>2.5251087295283397E-2</v>
      </c>
      <c r="AA8" s="40">
        <f>(V8*First_line_wt_tradionalist+W8*Sec_line_wt_tradionalist)/SUM(First_line_wt_tradionalist,Sec_line_wt_tradionalist)</f>
        <v>1.308156091788823E-2</v>
      </c>
      <c r="AB8" s="8"/>
      <c r="AC8" s="40">
        <f>(U8*Cis_wt_tradionalist+V8*First_line_wt_tradionalist+W8*Sec_line_wt_tradionalist+X8*Active_wt_tradionalist+Y8*Nonactive_wt_tradionalist)/SUM(Cis_wt_tradionalist,First_line_wt_tradionalist,Sec_line_wt_tradionalist,Active_wt_tradionalist,Nonactive_wt_tradionalist)</f>
        <v>2.1696119049831895E-2</v>
      </c>
      <c r="AD8" s="7">
        <v>0.12054933875980113</v>
      </c>
      <c r="AE8" s="7">
        <v>1.6001453136294183E-2</v>
      </c>
      <c r="AF8" s="8"/>
      <c r="AG8" s="8"/>
      <c r="AH8" s="8"/>
      <c r="AI8" s="7">
        <f t="shared" si="3"/>
        <v>2.0656301015572795E-2</v>
      </c>
      <c r="AJ8" s="7">
        <f t="shared" si="4"/>
        <v>9.4904878651629818E-3</v>
      </c>
      <c r="AK8" s="8"/>
      <c r="AL8" s="33">
        <f t="shared" si="5"/>
        <v>1.7748208650276303E-2</v>
      </c>
      <c r="AM8" s="7">
        <f>$C8+(L8-$C8)*Other_Factor</f>
        <v>0.13781293141973069</v>
      </c>
      <c r="AN8" s="7">
        <f>$D8+(M8-$D8)*Other_Factor</f>
        <v>1.9134323246804218E-2</v>
      </c>
      <c r="AO8" s="8"/>
      <c r="AP8" s="8"/>
      <c r="AQ8" s="8"/>
      <c r="AR8" s="40">
        <f>$H8+(Q8-$H8)*Other_Factor</f>
        <v>2.3998487087850292E-2</v>
      </c>
      <c r="AS8" s="40">
        <f>$I8+(R8-$I8)*Other_Factor</f>
        <v>1.1348598220121226E-2</v>
      </c>
      <c r="AT8" s="41"/>
      <c r="AU8" s="46">
        <f>$K8+(T8-$K8)*Other_Factor</f>
        <v>2.0619865861028059E-2</v>
      </c>
      <c r="AV8" s="7">
        <f>$C8+(U8-$C8)*Other_Factor</f>
        <v>0.13376156876870143</v>
      </c>
      <c r="AW8" s="7">
        <f>$D8+(V8-$D8)*Other_Factor</f>
        <v>2.1997494890276994E-2</v>
      </c>
      <c r="AX8" s="8"/>
      <c r="AY8" s="8"/>
      <c r="AZ8" s="8"/>
      <c r="BA8" s="40">
        <f>$H8+(Z8-$H8)*Other_Factor</f>
        <v>2.4856703158734641E-2</v>
      </c>
      <c r="BB8" s="40">
        <f>$I8+(AA8-$I8)*Other_Factor</f>
        <v>1.3046749975890464E-2</v>
      </c>
      <c r="BC8" s="8"/>
      <c r="BD8" s="40">
        <f>$K8+(AC8-$K8)*Other_Factor</f>
        <v>2.1357258188995806E-2</v>
      </c>
      <c r="BE8" s="7">
        <f>$C8+(AD8-$C8)*Other_Factor</f>
        <v>0.12339390844067132</v>
      </c>
      <c r="BF8" s="7">
        <f>$D8+(AE8-$D8)*Other_Factor</f>
        <v>1.8200185018069408E-2</v>
      </c>
      <c r="BG8" s="8"/>
      <c r="BH8" s="8"/>
      <c r="BI8" s="8"/>
      <c r="BJ8" s="7">
        <f>$H8+(AI8-$H8)*Other_Factor</f>
        <v>2.1975020001320844E-2</v>
      </c>
      <c r="BK8" s="7">
        <f>$I8+(AJ8-$I8)*Other_Factor</f>
        <v>1.0794559318236486E-2</v>
      </c>
      <c r="BL8" s="8"/>
      <c r="BM8" s="33">
        <f>$K8+(AL8-$K8)*Other_Factor</f>
        <v>1.8881272101108675E-2</v>
      </c>
      <c r="BN8" s="40">
        <f t="shared" si="9"/>
        <v>0.13782969717245536</v>
      </c>
      <c r="BO8" s="40">
        <f t="shared" si="9"/>
        <v>1.9157861316931903E-2</v>
      </c>
      <c r="BP8" s="41"/>
      <c r="BQ8" s="41"/>
      <c r="BR8" s="41"/>
      <c r="BS8" s="40">
        <f t="shared" ref="BS8:BT10" si="12">AR8*(1-SUM(BS$11:BS$13))/(SUM(AR$6:AR$21)-SUM(AR$11:AR$13))</f>
        <v>2.405276086609285E-2</v>
      </c>
      <c r="BT8" s="40">
        <f t="shared" si="12"/>
        <v>1.1370899068159702E-2</v>
      </c>
      <c r="BU8" s="41"/>
      <c r="BV8" s="46">
        <f>AU8*(1-SUM(BV$11:BV$13))/(SUM(AU$6:AU$21)-SUM(AU$11:AU$13))</f>
        <v>2.0669061392092038E-2</v>
      </c>
      <c r="BW8" s="40">
        <f t="shared" si="10"/>
        <v>0.13380497306711236</v>
      </c>
      <c r="BX8" s="40">
        <f t="shared" si="10"/>
        <v>2.2030013309377407E-2</v>
      </c>
      <c r="BY8" s="41"/>
      <c r="BZ8" s="41"/>
      <c r="CA8" s="41"/>
      <c r="CB8" s="40">
        <f t="shared" ref="CB8:CC10" si="13">BA8*(1-SUM(CB$11:CB$13))/(SUM(BA$6:BA$21)-SUM(BA$11:BA$13))</f>
        <v>2.4916725744123114E-2</v>
      </c>
      <c r="CC8" s="40">
        <f t="shared" si="13"/>
        <v>1.3075295173525341E-2</v>
      </c>
      <c r="CD8" s="41"/>
      <c r="CE8" s="40">
        <f>BD8*(1-SUM(CE$11:CE$13))/(SUM(BD$6:BD$21)-SUM(BD$11:BD$13))</f>
        <v>2.1410788842306738E-2</v>
      </c>
      <c r="CF8" s="40">
        <f t="shared" si="11"/>
        <v>0.12334961287508568</v>
      </c>
      <c r="CG8" s="40">
        <f t="shared" si="11"/>
        <v>1.8198236539482385E-2</v>
      </c>
      <c r="CH8" s="41"/>
      <c r="CI8" s="41"/>
      <c r="CJ8" s="41"/>
      <c r="CK8" s="40">
        <f t="shared" ref="CK8:CL10" si="14">BJ8*(1-SUM(CK$11:CK$13))/(SUM(BJ$6:BJ$21)-SUM(BJ$11:BJ$13))</f>
        <v>2.1976813129401085E-2</v>
      </c>
      <c r="CL8" s="40">
        <f t="shared" si="14"/>
        <v>1.0794960317145854E-2</v>
      </c>
      <c r="CM8" s="41"/>
      <c r="CN8" s="48">
        <f>BM8*(1-SUM(CN$11:CN$13))/(SUM(BM$6:BM$21)-SUM(BM$11:BM$13))</f>
        <v>1.8884548019087739E-2</v>
      </c>
      <c r="CO8" s="106"/>
      <c r="CP8" s="72"/>
      <c r="CQ8" s="72"/>
      <c r="CR8" s="72"/>
      <c r="CS8" s="72"/>
      <c r="CT8" s="72"/>
      <c r="CU8" s="72"/>
      <c r="CV8" s="72"/>
      <c r="CW8" s="107"/>
    </row>
    <row r="9" spans="1:101" x14ac:dyDescent="0.25">
      <c r="A9" s="89"/>
      <c r="B9" s="2" t="s">
        <v>13</v>
      </c>
      <c r="C9" s="7">
        <v>0.1632004310350568</v>
      </c>
      <c r="D9" s="7">
        <v>0.136250908210301</v>
      </c>
      <c r="E9" s="7">
        <v>9.3602015112949688E-2</v>
      </c>
      <c r="F9" s="7">
        <v>5.4553398058902781E-2</v>
      </c>
      <c r="G9" s="7">
        <v>9.223259152840399E-2</v>
      </c>
      <c r="H9" s="7">
        <f>(C9*Cis_wt_tradionalist+D9*First_line_wt_tradionalist+E9*Sec_line_wt_tradionalist+F9*Active_wt_tradionalist)/SUM(Cis_wt_tradionalist,First_line_wt_tradionalist,Sec_line_wt_tradionalist,Active_wt_tradionalist)</f>
        <v>0.11610809053041594</v>
      </c>
      <c r="I9" s="7">
        <f>(D9*First_line_wt_tradionalist+E9*Sec_line_wt_tradionalist)/SUM(First_line_wt_tradionalist,Sec_line_wt_tradionalist)</f>
        <v>0.11889714293387113</v>
      </c>
      <c r="J9" s="7">
        <f>(F9*Active_wt_tradionalist+G9*Nonactive_wt_tradionalist)/SUM(Active_wt_tradionalist,Nonactive_wt_tradionalist)</f>
        <v>7.6333513121466981E-2</v>
      </c>
      <c r="K9" s="7">
        <f>(C9*Cis_wt_tradionalist+D9*First_line_wt_tradionalist+E9*Sec_line_wt_tradionalist+F9*Active_wt_tradionalist+G9*Nonactive_wt_tradionalist)/SUM(Cis_wt_tradionalist,First_line_wt_tradionalist,Sec_line_wt_tradionalist,Active_wt_tradionalist,Nonactive_wt_tradionalist)</f>
        <v>0.11274678415164804</v>
      </c>
      <c r="L9" s="7">
        <v>0.14506612411025011</v>
      </c>
      <c r="M9" s="7">
        <v>0.10876241220640764</v>
      </c>
      <c r="N9" s="7">
        <v>6.81832493699909E-2</v>
      </c>
      <c r="O9" s="7">
        <v>4.4123809523960264E-2</v>
      </c>
      <c r="P9" s="7">
        <v>8.2611781404583182E-2</v>
      </c>
      <c r="Q9" s="40">
        <f>(L9*Cis_wt_tradionalist+M9*First_line_wt_tradionalist+N9*Sec_line_wt_tradionalist+O9*Active_wt_tradionalist)/SUM(Cis_wt_tradionalist,First_line_wt_tradionalist,Sec_line_wt_tradionalist,Active_wt_tradionalist)</f>
        <v>9.2344237179495442E-2</v>
      </c>
      <c r="R9" s="40">
        <f>(M9*First_line_wt_tradionalist+N9*Sec_line_wt_tradionalist)/SUM(First_line_wt_tradionalist,Sec_line_wt_tradionalist)</f>
        <v>9.2250816808848876E-2</v>
      </c>
      <c r="S9" s="40">
        <f>(O9*Active_wt_tradionalist+P9*Nonactive_wt_tradionalist)/SUM(Active_wt_tradionalist,Nonactive_wt_tradionalist)</f>
        <v>6.6371431590585131E-2</v>
      </c>
      <c r="T9" s="40">
        <f>(L9*Cis_wt_tradionalist+M9*First_line_wt_tradionalist+N9*Sec_line_wt_tradionalist+O9*Active_wt_tradionalist+P9*Nonactive_wt_tradionalist)/SUM(Cis_wt_tradionalist,First_line_wt_tradionalist,Sec_line_wt_tradionalist,Active_wt_tradionalist,Nonactive_wt_tradionalist)</f>
        <v>9.0974055736396275E-2</v>
      </c>
      <c r="U9" s="7">
        <v>0.13936927772171465</v>
      </c>
      <c r="V9" s="7">
        <v>0.10138047953502971</v>
      </c>
      <c r="W9" s="7">
        <v>6.5119647354805674E-2</v>
      </c>
      <c r="X9" s="7">
        <v>4.5590476190628212E-2</v>
      </c>
      <c r="Y9" s="7">
        <v>8.3122782114595187E-2</v>
      </c>
      <c r="Z9" s="7">
        <f>(U9*Cis_wt_tradionalist+V9*First_line_wt_tradionalist+W9*Sec_line_wt_tradionalist+X9*Active_wt_tradionalist)/SUM(Cis_wt_tradionalist,First_line_wt_tradionalist,Sec_line_wt_tradionalist,Active_wt_tradionalist)</f>
        <v>8.7559655186918842E-2</v>
      </c>
      <c r="AA9" s="7">
        <f>(V9*First_line_wt_tradionalist+W9*Sec_line_wt_tradionalist)/SUM(First_line_wt_tradionalist,Sec_line_wt_tradionalist)</f>
        <v>8.6626005862119729E-2</v>
      </c>
      <c r="AB9" s="7">
        <f>(X9*Active_wt_tradionalist+Y9*Nonactive_wt_tradionalist)/SUM(Active_wt_tradionalist,Nonactive_wt_tradionalist)</f>
        <v>6.7285684243556382E-2</v>
      </c>
      <c r="AC9" s="7">
        <f>(U9*Cis_wt_tradionalist+V9*First_line_wt_tradionalist+W9*Sec_line_wt_tradionalist+X9*Active_wt_tradionalist+Y9*Nonactive_wt_tradionalist)/SUM(Cis_wt_tradionalist,First_line_wt_tradionalist,Sec_line_wt_tradionalist,Active_wt_tradionalist,Nonactive_wt_tradionalist)</f>
        <v>8.6935011079646851E-2</v>
      </c>
      <c r="AD9" s="7">
        <v>0.13118006103844723</v>
      </c>
      <c r="AE9" s="7">
        <v>9.4681520949623704E-2</v>
      </c>
      <c r="AF9" s="7">
        <v>5.7522040301949844E-2</v>
      </c>
      <c r="AG9" s="7">
        <v>4.3866666666767216E-2</v>
      </c>
      <c r="AH9" s="7">
        <v>6.4968062455189893E-2</v>
      </c>
      <c r="AI9" s="7">
        <f t="shared" si="3"/>
        <v>8.100928748805962E-2</v>
      </c>
      <c r="AJ9" s="7">
        <f t="shared" si="4"/>
        <v>7.9561388676042649E-2</v>
      </c>
      <c r="AK9" s="7">
        <f t="shared" ref="AK9:AK23" si="15">(AG9*Active_wt_tradionalist+AH9*Nonactive_wt_tradionalist)/SUM(Active_wt_tradionalist,Nonactive_wt_tradionalist)</f>
        <v>5.6064136568148244E-2</v>
      </c>
      <c r="AL9" s="33">
        <f t="shared" si="5"/>
        <v>7.8750927483869013E-2</v>
      </c>
      <c r="AM9" s="7">
        <f>$C9+(L9-$C9)*Other_Factor</f>
        <v>0.15182725203272915</v>
      </c>
      <c r="AN9" s="7">
        <f>$D9+(M9-$D9)*Other_Factor</f>
        <v>0.11901112138782335</v>
      </c>
      <c r="AO9" s="7">
        <f>$E9+(N9-$E9)*Other_Factor</f>
        <v>7.766028797600337E-2</v>
      </c>
      <c r="AP9" s="7">
        <f>$F9+(O9-$F9)*Other_Factor</f>
        <v>4.8012338738556579E-2</v>
      </c>
      <c r="AQ9" s="7">
        <f>$G9+(P9-$G9)*Other_Factor</f>
        <v>8.6198768667716599E-2</v>
      </c>
      <c r="AR9" s="40">
        <f>$H9+(Q9-$H9)*Other_Factor</f>
        <v>0.10120426437010274</v>
      </c>
      <c r="AS9" s="40">
        <f>$I9+(R9-$I9)*Other_Factor</f>
        <v>0.10218553448746735</v>
      </c>
      <c r="AT9" s="40">
        <f>$J9+(S9-$J9)*Other_Factor</f>
        <v>7.0085657222904191E-2</v>
      </c>
      <c r="AU9" s="40">
        <f>$K9+(T9-$K9)*Other_Factor</f>
        <v>9.909171927034359E-2</v>
      </c>
      <c r="AV9" s="7">
        <f>$C9+(U9-$C9)*Other_Factor</f>
        <v>0.14825439678139626</v>
      </c>
      <c r="AW9" s="7">
        <f>$D9+(V9-$D9)*Other_Factor</f>
        <v>0.11438144119089975</v>
      </c>
      <c r="AX9" s="7">
        <f>$E9+(W9-$E9)*Other_Factor</f>
        <v>7.5738908005152081E-2</v>
      </c>
      <c r="AY9" s="7">
        <f>$F9+(X9-$F9)*Other_Factor</f>
        <v>4.893217882982269E-2</v>
      </c>
      <c r="AZ9" s="7">
        <f>$G9+(Y9-$G9)*Other_Factor</f>
        <v>8.6519249762989844E-2</v>
      </c>
      <c r="BA9" s="7">
        <f>$H9+(Z9-$H9)*Other_Factor</f>
        <v>9.820354823143139E-2</v>
      </c>
      <c r="BB9" s="7">
        <f>$I9+(AA9-$I9)*Other_Factor</f>
        <v>9.8657857250247297E-2</v>
      </c>
      <c r="BC9" s="7">
        <f>$J9+(AB9-$J9)*Other_Factor</f>
        <v>7.0659043298187341E-2</v>
      </c>
      <c r="BD9" s="7">
        <f>$K9+(AC9-$K9)*Other_Factor</f>
        <v>9.6558577084646519E-2</v>
      </c>
      <c r="BE9" s="7">
        <f>$C9+(AD9-$C9)*Other_Factor</f>
        <v>0.14311841735776351</v>
      </c>
      <c r="BF9" s="7">
        <f>$D9+(AE9-$D9)*Other_Factor</f>
        <v>0.11018009754777541</v>
      </c>
      <c r="BG9" s="7">
        <f>$E9+(AF9-$E9)*Other_Factor</f>
        <v>7.0973964665449696E-2</v>
      </c>
      <c r="BH9" s="7">
        <f>$F9+(AG9-$F9)*Other_Factor</f>
        <v>4.7851068073173395E-2</v>
      </c>
      <c r="BI9" s="7">
        <f>$G9+(AH9-$G9)*Other_Factor</f>
        <v>7.5133268634532985E-2</v>
      </c>
      <c r="BJ9" s="7">
        <f>$H9+(AI9-$H9)*Other_Factor</f>
        <v>9.4095395398290496E-2</v>
      </c>
      <c r="BK9" s="7">
        <f>$I9+(AJ9-$I9)*Other_Factor</f>
        <v>9.4227185806704861E-2</v>
      </c>
      <c r="BL9" s="7">
        <f>$J9+(AK9-$J9)*Other_Factor</f>
        <v>6.3621295954174567E-2</v>
      </c>
      <c r="BM9" s="33">
        <f>$K9+(AL9-$K9)*Other_Factor</f>
        <v>9.1425816947148908E-2</v>
      </c>
      <c r="BN9" s="40">
        <f t="shared" si="9"/>
        <v>0.15184572270988711</v>
      </c>
      <c r="BO9" s="40">
        <f t="shared" si="9"/>
        <v>0.11915752280924122</v>
      </c>
      <c r="BP9" s="40">
        <f t="shared" ref="BP9:BR10" si="16">AO9*(1-SUM(BP$11:BP$13))/(SUM(AO$6:AO$21)-SUM(AO$11:AO$13))</f>
        <v>7.7899599870592875E-2</v>
      </c>
      <c r="BQ9" s="40">
        <f t="shared" si="16"/>
        <v>4.8338694653230853E-2</v>
      </c>
      <c r="BR9" s="40">
        <f t="shared" si="16"/>
        <v>8.6471745262098901E-2</v>
      </c>
      <c r="BS9" s="40">
        <f t="shared" si="12"/>
        <v>0.10143314287321491</v>
      </c>
      <c r="BT9" s="40">
        <f t="shared" si="12"/>
        <v>0.10238633673917587</v>
      </c>
      <c r="BU9" s="40">
        <f>AT9*(1-SUM(BU$11:BU$13))/(SUM(AT$6:AT$21)-SUM(AT$11:AT$13))</f>
        <v>7.0409053820973191E-2</v>
      </c>
      <c r="BV9" s="40">
        <f>AU9*(1-SUM(BV$11:BV$13))/(SUM(AU$6:AU$21)-SUM(AU$11:AU$13))</f>
        <v>9.9328135442320761E-2</v>
      </c>
      <c r="BW9" s="40">
        <f t="shared" si="10"/>
        <v>0.1483025038583233</v>
      </c>
      <c r="BX9" s="40">
        <f t="shared" si="10"/>
        <v>0.1145505287920338</v>
      </c>
      <c r="BY9" s="40">
        <f t="shared" ref="BY9:CA10" si="17">AX9*(1-SUM(BY$11:BY$13))/(SUM(AX$6:AX$21)-SUM(AX$11:AX$13))</f>
        <v>7.5985269408252981E-2</v>
      </c>
      <c r="BZ9" s="40">
        <f t="shared" si="17"/>
        <v>4.9243863901429555E-2</v>
      </c>
      <c r="CA9" s="40">
        <f t="shared" si="17"/>
        <v>8.6785154596534755E-2</v>
      </c>
      <c r="CB9" s="40">
        <f t="shared" si="13"/>
        <v>9.8440684702086015E-2</v>
      </c>
      <c r="CC9" s="40">
        <f t="shared" si="13"/>
        <v>9.8873712389546037E-2</v>
      </c>
      <c r="CD9" s="40">
        <f>BC9*(1-SUM(CD$11:CD$13))/(SUM(BC$6:BC$21)-SUM(BC$11:BC$13))</f>
        <v>7.0968778650945863E-2</v>
      </c>
      <c r="CE9" s="40">
        <f>BD9*(1-SUM(CE$11:CE$13))/(SUM(BD$6:BD$21)-SUM(BD$11:BD$13))</f>
        <v>9.6800595215830537E-2</v>
      </c>
      <c r="CF9" s="40">
        <f t="shared" si="11"/>
        <v>0.14306704114865645</v>
      </c>
      <c r="CG9" s="40">
        <f t="shared" si="11"/>
        <v>0.11016830186764498</v>
      </c>
      <c r="CH9" s="40">
        <f t="shared" ref="CH9:CJ10" si="18">BG9*(1-SUM(CH$11:CH$13))/(SUM(BG$6:BG$21)-SUM(BG$11:BG$13))</f>
        <v>7.0991901920467018E-2</v>
      </c>
      <c r="CI9" s="40">
        <f t="shared" si="18"/>
        <v>4.7894750642217689E-2</v>
      </c>
      <c r="CJ9" s="40">
        <f t="shared" si="18"/>
        <v>7.5188792528078988E-2</v>
      </c>
      <c r="CK9" s="40">
        <f t="shared" si="14"/>
        <v>9.4103073438888421E-2</v>
      </c>
      <c r="CL9" s="40">
        <f t="shared" si="14"/>
        <v>9.4230686181071915E-2</v>
      </c>
      <c r="CM9" s="40">
        <f>BL9*(1-SUM(CM$11:CM$13))/(SUM(BL$6:BL$21)-SUM(BL$11:BL$13))</f>
        <v>6.3672650491855498E-2</v>
      </c>
      <c r="CN9" s="48">
        <f>BM9*(1-SUM(CN$11:CN$13))/(SUM(BM$6:BM$21)-SUM(BM$11:BM$13))</f>
        <v>9.1441679410010718E-2</v>
      </c>
      <c r="CO9" s="108">
        <f>C9/SUM(C$9:C$21)</f>
        <v>0.2197475333728077</v>
      </c>
      <c r="CP9" s="40">
        <f t="shared" ref="CP9:CW21" si="19">D9/SUM(D$9:D$21)</f>
        <v>0.14414299001020381</v>
      </c>
      <c r="CQ9" s="40">
        <f t="shared" si="19"/>
        <v>9.6797616527571573E-2</v>
      </c>
      <c r="CR9" s="40">
        <f t="shared" si="19"/>
        <v>6.0503930225720579E-2</v>
      </c>
      <c r="CS9" s="40">
        <f t="shared" si="19"/>
        <v>0.13088167880528481</v>
      </c>
      <c r="CT9" s="40">
        <f t="shared" si="19"/>
        <v>0.12560322371839641</v>
      </c>
      <c r="CU9" s="40">
        <f t="shared" si="19"/>
        <v>0.12461789993498909</v>
      </c>
      <c r="CV9" s="40">
        <f t="shared" si="19"/>
        <v>9.6893764062066096E-2</v>
      </c>
      <c r="CW9" s="48">
        <f t="shared" si="19"/>
        <v>0.12618934372500842</v>
      </c>
    </row>
    <row r="10" spans="1:101" x14ac:dyDescent="0.25">
      <c r="A10" s="89"/>
      <c r="B10" s="2" t="s">
        <v>12</v>
      </c>
      <c r="C10" s="7">
        <v>0.3114224137927924</v>
      </c>
      <c r="D10" s="7">
        <v>0.222392831194377</v>
      </c>
      <c r="E10" s="7">
        <v>8.9883501259008694E-2</v>
      </c>
      <c r="F10" s="7">
        <v>8.082524271833566E-2</v>
      </c>
      <c r="G10" s="7">
        <v>0.10116295764501385</v>
      </c>
      <c r="H10" s="7">
        <f>(C10*Cis_wt_tradionalist+D10*First_line_wt_tradionalist+E10*Sec_line_wt_tradionalist+F10*Active_wt_tradionalist)/SUM(Cis_wt_tradionalist,First_line_wt_tradionalist,Sec_line_wt_tradionalist,Active_wt_tradionalist)</f>
        <v>0.17382422913282805</v>
      </c>
      <c r="I10" s="7">
        <f>(D10*First_line_wt_tradionalist+E10*Sec_line_wt_tradionalist)/SUM(First_line_wt_tradionalist,Sec_line_wt_tradionalist)</f>
        <v>0.16847500023481585</v>
      </c>
      <c r="J10" s="7">
        <f>(F10*Active_wt_tradionalist+G10*Nonactive_wt_tradionalist)/SUM(Active_wt_tradionalist,Nonactive_wt_tradionalist)</f>
        <v>9.2581273843875156E-2</v>
      </c>
      <c r="K10" s="7">
        <f>(C10*Cis_wt_tradionalist+D10*First_line_wt_tradionalist+E10*Sec_line_wt_tradionalist+F10*Active_wt_tradionalist+G10*Nonactive_wt_tradionalist)/SUM(Cis_wt_tradionalist,First_line_wt_tradionalist,Sec_line_wt_tradionalist,Active_wt_tradionalist,Nonactive_wt_tradionalist)</f>
        <v>0.16359462952023793</v>
      </c>
      <c r="L10" s="7">
        <v>0.28957273651911053</v>
      </c>
      <c r="M10" s="7">
        <v>0.21148704286745509</v>
      </c>
      <c r="N10" s="7">
        <v>8.2635390427615182E-2</v>
      </c>
      <c r="O10" s="7">
        <v>5.2466666666954327E-2</v>
      </c>
      <c r="P10" s="7">
        <v>8.1469127040140102E-2</v>
      </c>
      <c r="Q10" s="40">
        <f>(L10*Cis_wt_tradionalist+M10*First_line_wt_tradionalist+N10*Sec_line_wt_tradionalist+O10*Active_wt_tradionalist)/SUM(Cis_wt_tradionalist,First_line_wt_tradionalist,Sec_line_wt_tradionalist,Active_wt_tradionalist)</f>
        <v>0.16076421130852475</v>
      </c>
      <c r="R10" s="40">
        <f>(M10*First_line_wt_tradionalist+N10*Sec_line_wt_tradionalist)/SUM(First_line_wt_tradionalist,Sec_line_wt_tradionalist)</f>
        <v>0.15905751493534631</v>
      </c>
      <c r="S10" s="40">
        <f>(O10*Active_wt_tradionalist+P10*Nonactive_wt_tradionalist)/SUM(Active_wt_tradionalist,Nonactive_wt_tradionalist)</f>
        <v>6.923127508503911E-2</v>
      </c>
      <c r="T10" s="40">
        <f>(L10*Cis_wt_tradionalist+M10*First_line_wt_tradionalist+N10*Sec_line_wt_tradionalist+O10*Active_wt_tradionalist+P10*Nonactive_wt_tradionalist)/SUM(Cis_wt_tradionalist,First_line_wt_tradionalist,Sec_line_wt_tradionalist,Active_wt_tradionalist,Nonactive_wt_tradionalist)</f>
        <v>0.14960067196076915</v>
      </c>
      <c r="U10" s="7">
        <v>0.28245167853335962</v>
      </c>
      <c r="V10" s="7">
        <v>0.20063453620770974</v>
      </c>
      <c r="W10" s="7">
        <v>7.7452770780329153E-2</v>
      </c>
      <c r="X10" s="7">
        <v>4.9123809524151199E-2</v>
      </c>
      <c r="Y10" s="7">
        <v>8.3342796309191364E-2</v>
      </c>
      <c r="Z10" s="7">
        <f>(U10*Cis_wt_tradionalist+V10*First_line_wt_tradionalist+W10*Sec_line_wt_tradionalist+X10*Active_wt_tradionalist)/SUM(Cis_wt_tradionalist,First_line_wt_tradionalist,Sec_line_wt_tradionalist,Active_wt_tradionalist)</f>
        <v>0.15299881587226052</v>
      </c>
      <c r="AA10" s="7">
        <f>(V10*First_line_wt_tradionalist+W10*Sec_line_wt_tradionalist)/SUM(First_line_wt_tradionalist,Sec_line_wt_tradionalist)</f>
        <v>0.15051207608468808</v>
      </c>
      <c r="AB10" s="7">
        <f>(X10*Active_wt_tradionalist+Y10*Nonactive_wt_tradionalist)/SUM(Active_wt_tradionalist,Nonactive_wt_tradionalist)</f>
        <v>6.8903783586117359E-2</v>
      </c>
      <c r="AC10" s="7">
        <f>(U10*Cis_wt_tradionalist+V10*First_line_wt_tradionalist+W10*Sec_line_wt_tradionalist+X10*Active_wt_tradionalist+Y10*Nonactive_wt_tradionalist)/SUM(Cis_wt_tradionalist,First_line_wt_tradionalist,Sec_line_wt_tradionalist,Active_wt_tradionalist,Nonactive_wt_tradionalist)</f>
        <v>0.14319230992835555</v>
      </c>
      <c r="AD10" s="7">
        <v>0.27548321464733483</v>
      </c>
      <c r="AE10" s="7">
        <v>0.19471784935854555</v>
      </c>
      <c r="AF10" s="7">
        <v>7.5443954659375298E-2</v>
      </c>
      <c r="AG10" s="7">
        <v>3.4523809524059548E-2</v>
      </c>
      <c r="AH10" s="7">
        <v>9.0958126330385441E-2</v>
      </c>
      <c r="AI10" s="7">
        <f t="shared" si="3"/>
        <v>0.14715082028769436</v>
      </c>
      <c r="AJ10" s="7">
        <f t="shared" si="4"/>
        <v>0.14618549548267065</v>
      </c>
      <c r="AK10" s="7">
        <f t="shared" si="15"/>
        <v>6.7145153038588076E-2</v>
      </c>
      <c r="AL10" s="33">
        <f t="shared" si="5"/>
        <v>0.13923974539778572</v>
      </c>
      <c r="AM10" s="7">
        <f>$C10+(L10-$C10)*Other_Factor</f>
        <v>0.29771908938083264</v>
      </c>
      <c r="AN10" s="7">
        <f>$D10+(M10-$D10)*Other_Factor</f>
        <v>0.21555311665122523</v>
      </c>
      <c r="AO10" s="7">
        <f>$E10+(N10-$E10)*Other_Factor</f>
        <v>8.5337749262201848E-2</v>
      </c>
      <c r="AP10" s="7">
        <f>$F10+(O10-$F10)*Other_Factor</f>
        <v>6.3039773275206101E-2</v>
      </c>
      <c r="AQ10" s="7">
        <f>$G10+(P10-$G10)*Other_Factor</f>
        <v>8.8811702003456672E-2</v>
      </c>
      <c r="AR10" s="40">
        <f>$H10+(Q10-$H10)*Other_Factor</f>
        <v>0.16563346005048693</v>
      </c>
      <c r="AS10" s="40">
        <f>$I10+(R10-$I10)*Other_Factor</f>
        <v>0.16256869532298376</v>
      </c>
      <c r="AT10" s="40">
        <f>$J10+(S10-$J10)*Other_Factor</f>
        <v>7.7937002260212093E-2</v>
      </c>
      <c r="AU10" s="40">
        <f>$K10+(T10-$K10)*Other_Factor</f>
        <v>0.15481812733933029</v>
      </c>
      <c r="AV10" s="7">
        <f>$C10+(U10-$C10)*Other_Factor</f>
        <v>0.29325302031661538</v>
      </c>
      <c r="AW10" s="7">
        <f>$D10+(V10-$D10)*Other_Factor</f>
        <v>0.20874681843552695</v>
      </c>
      <c r="AX10" s="7">
        <f>$E10+(W10-$E10)*Other_Factor</f>
        <v>8.2087398355824834E-2</v>
      </c>
      <c r="AY10" s="7">
        <f>$F10+(X10-$F10)*Other_Factor</f>
        <v>6.0943254625667756E-2</v>
      </c>
      <c r="AZ10" s="7">
        <f>$G10+(Y10-$G10)*Other_Factor</f>
        <v>8.9986799352169258E-2</v>
      </c>
      <c r="BA10" s="7">
        <f>$H10+(Z10-$H10)*Other_Factor</f>
        <v>0.1607632859276657</v>
      </c>
      <c r="BB10" s="7">
        <f>$I10+(AA10-$I10)*Other_Factor</f>
        <v>0.15720930628733043</v>
      </c>
      <c r="BC10" s="7">
        <f>$J10+(AB10-$J10)*Other_Factor</f>
        <v>7.7731611480491555E-2</v>
      </c>
      <c r="BD10" s="7">
        <f>$K10+(AC10-$K10)*Other_Factor</f>
        <v>0.15079903530517816</v>
      </c>
      <c r="BE10" s="7">
        <f>$C10+(AD10-$C10)*Other_Factor</f>
        <v>0.28888265273236535</v>
      </c>
      <c r="BF10" s="7">
        <f>$D10+(AE10-$D10)*Other_Factor</f>
        <v>0.20503608722780642</v>
      </c>
      <c r="BG10" s="7">
        <f>$E10+(AF10-$E10)*Other_Factor</f>
        <v>8.0827541807620237E-2</v>
      </c>
      <c r="BH10" s="7">
        <f>$F10+(AG10-$F10)*Other_Factor</f>
        <v>5.1786664626196563E-2</v>
      </c>
      <c r="BI10" s="7">
        <f>$G10+(AH10-$G10)*Other_Factor</f>
        <v>9.4762857894244643E-2</v>
      </c>
      <c r="BJ10" s="7">
        <f>$H10+(AI10-$H10)*Other_Factor</f>
        <v>0.15709563538751131</v>
      </c>
      <c r="BK10" s="7">
        <f>$I10+(AJ10-$I10)*Other_Factor</f>
        <v>0.15449583199472153</v>
      </c>
      <c r="BL10" s="7">
        <f>$J10+(AK10-$J10)*Other_Factor</f>
        <v>7.6628662241849763E-2</v>
      </c>
      <c r="BM10" s="33">
        <f>$K10+(AL10-$K10)*Other_Factor</f>
        <v>0.14832013031527042</v>
      </c>
      <c r="BN10" s="40">
        <f t="shared" si="9"/>
        <v>0.29775530865708305</v>
      </c>
      <c r="BO10" s="40">
        <f t="shared" si="9"/>
        <v>0.21581827911924328</v>
      </c>
      <c r="BP10" s="40">
        <f t="shared" si="16"/>
        <v>8.5600719423505556E-2</v>
      </c>
      <c r="BQ10" s="40">
        <f t="shared" si="16"/>
        <v>6.3468275685391082E-2</v>
      </c>
      <c r="BR10" s="40">
        <f t="shared" si="16"/>
        <v>8.9092953305869763E-2</v>
      </c>
      <c r="BS10" s="40">
        <f t="shared" si="12"/>
        <v>0.16600804840046995</v>
      </c>
      <c r="BT10" s="40">
        <f t="shared" si="12"/>
        <v>0.1628881550218727</v>
      </c>
      <c r="BU10" s="40">
        <f>AT10*(1-SUM(BU$11:BU$13))/(SUM(AT$6:AT$21)-SUM(AT$11:AT$13))</f>
        <v>7.8296627358889356E-2</v>
      </c>
      <c r="BV10" s="40">
        <f>AU10*(1-SUM(BV$11:BV$13))/(SUM(AU$6:AU$21)-SUM(AU$11:AU$13))</f>
        <v>0.15518749734610535</v>
      </c>
      <c r="BW10" s="40">
        <f t="shared" si="10"/>
        <v>0.29334817800443935</v>
      </c>
      <c r="BX10" s="40">
        <f t="shared" si="10"/>
        <v>0.20905540432503952</v>
      </c>
      <c r="BY10" s="40">
        <f t="shared" si="17"/>
        <v>8.2354409950901819E-2</v>
      </c>
      <c r="BZ10" s="40">
        <f t="shared" si="17"/>
        <v>6.1331447081761283E-2</v>
      </c>
      <c r="CA10" s="40">
        <f t="shared" si="17"/>
        <v>9.0263361215205826E-2</v>
      </c>
      <c r="CB10" s="40">
        <f t="shared" si="13"/>
        <v>0.16115148817618208</v>
      </c>
      <c r="CC10" s="40">
        <f t="shared" si="13"/>
        <v>0.15755326709951017</v>
      </c>
      <c r="CD10" s="40">
        <f>BC10*(1-SUM(CD$11:CD$13))/(SUM(BC$6:BC$21)-SUM(BC$11:BC$13))</f>
        <v>7.8072349579658765E-2</v>
      </c>
      <c r="CE10" s="40">
        <f>BD10*(1-SUM(CE$11:CE$13))/(SUM(BD$6:BD$21)-SUM(BD$11:BD$13))</f>
        <v>0.15117700380689827</v>
      </c>
      <c r="CF10" s="40">
        <f t="shared" si="11"/>
        <v>0.2887789505265404</v>
      </c>
      <c r="CG10" s="40">
        <f t="shared" si="11"/>
        <v>0.20501413643856262</v>
      </c>
      <c r="CH10" s="40">
        <f t="shared" si="18"/>
        <v>8.0847969357872793E-2</v>
      </c>
      <c r="CI10" s="40">
        <f t="shared" si="18"/>
        <v>5.1833939946146539E-2</v>
      </c>
      <c r="CJ10" s="40">
        <f t="shared" si="18"/>
        <v>9.4832888160855694E-2</v>
      </c>
      <c r="CK10" s="40">
        <f t="shared" si="14"/>
        <v>0.1571084541515024</v>
      </c>
      <c r="CL10" s="40">
        <f t="shared" si="14"/>
        <v>0.15450157124338423</v>
      </c>
      <c r="CM10" s="40">
        <f>BL10*(1-SUM(CM$11:CM$13))/(SUM(BL$6:BL$21)-SUM(BL$11:BL$13))</f>
        <v>7.6690516208568288E-2</v>
      </c>
      <c r="CN10" s="48">
        <f>BM10*(1-SUM(CN$11:CN$13))/(SUM(BM$6:BM$21)-SUM(BM$11:BM$13))</f>
        <v>0.14834586399353927</v>
      </c>
      <c r="CO10" s="108">
        <f t="shared" ref="CO10:CO21" si="20">C10/SUM(C$9:C$21)</f>
        <v>0.41932675565833355</v>
      </c>
      <c r="CP10" s="40">
        <f t="shared" si="19"/>
        <v>0.23527452452436909</v>
      </c>
      <c r="CQ10" s="40">
        <f t="shared" si="19"/>
        <v>9.2952151473727387E-2</v>
      </c>
      <c r="CR10" s="40">
        <f t="shared" si="19"/>
        <v>8.9641434262756295E-2</v>
      </c>
      <c r="CS10" s="40">
        <f t="shared" si="19"/>
        <v>0.14355421993547499</v>
      </c>
      <c r="CT10" s="40">
        <f t="shared" si="19"/>
        <v>0.18803929545055267</v>
      </c>
      <c r="CU10" s="40">
        <f t="shared" si="19"/>
        <v>0.17658120458358414</v>
      </c>
      <c r="CV10" s="40">
        <f t="shared" si="19"/>
        <v>0.11751782064739291</v>
      </c>
      <c r="CW10" s="48">
        <f t="shared" si="19"/>
        <v>0.18309966968395308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66"/>
      <c r="R11" s="66"/>
      <c r="S11" s="66"/>
      <c r="T11" s="66"/>
      <c r="U11" s="8"/>
      <c r="V11" s="8"/>
      <c r="W11" s="8"/>
      <c r="X11" s="8"/>
      <c r="Y11" s="8"/>
      <c r="Z11" s="8"/>
      <c r="AA11" s="8"/>
      <c r="AB11" s="8"/>
      <c r="AC11" s="8"/>
      <c r="AD11" s="7">
        <v>2.4364191251478696E-2</v>
      </c>
      <c r="AE11" s="7">
        <v>4.3477839671117471E-2</v>
      </c>
      <c r="AF11" s="7">
        <v>6.9691435768747118E-2</v>
      </c>
      <c r="AG11" s="7">
        <v>0.10827619047537525</v>
      </c>
      <c r="AH11" s="7">
        <v>5.7033356991134522E-2</v>
      </c>
      <c r="AI11" s="44">
        <f t="shared" si="3"/>
        <v>5.7320370163532267E-2</v>
      </c>
      <c r="AJ11" s="44">
        <f t="shared" si="4"/>
        <v>5.4144109313591593E-2</v>
      </c>
      <c r="AK11" s="44">
        <f t="shared" si="15"/>
        <v>7.8655736674473994E-2</v>
      </c>
      <c r="AL11" s="45">
        <f t="shared" si="5"/>
        <v>5.727996308315713E-2</v>
      </c>
      <c r="AM11" s="8"/>
      <c r="AN11" s="8"/>
      <c r="AO11" s="8"/>
      <c r="AP11" s="8"/>
      <c r="AQ11" s="8"/>
      <c r="AR11" s="66"/>
      <c r="AS11" s="66"/>
      <c r="AT11" s="66"/>
      <c r="AU11" s="66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1.5948615824378832E-2</v>
      </c>
      <c r="BF11" s="7">
        <f>$D11+(AE11-$D11)*Prod_S_Factor</f>
        <v>2.8460265913669753E-2</v>
      </c>
      <c r="BG11" s="7">
        <f>$E11+(AF11-$E11)*Prod_S_Factor</f>
        <v>4.5619488201056706E-2</v>
      </c>
      <c r="BH11" s="7">
        <f>$F11+(AG11-$F11)*Prod_S_Factor</f>
        <v>7.0876777603451999E-2</v>
      </c>
      <c r="BI11" s="7">
        <f>$G11+(AH11-$G11)*Prod_S_Factor</f>
        <v>3.7333605307791617E-2</v>
      </c>
      <c r="BJ11" s="44">
        <f>$H11+(AI11-$H11)*Prod_S_Factor</f>
        <v>3.7521481965623632E-2</v>
      </c>
      <c r="BK11" s="44">
        <f>$I11+(AJ11-$I11)*Prod_S_Factor</f>
        <v>3.5442325570451093E-2</v>
      </c>
      <c r="BL11" s="44">
        <f>$J11+(AK11-$J11)*Prod_S_Factor</f>
        <v>5.1487451959997078E-2</v>
      </c>
      <c r="BM11" s="45">
        <f>$K11+(AL11-$K11)*Prod_S_Factor</f>
        <v>3.7495031795583667E-2</v>
      </c>
      <c r="BN11" s="41"/>
      <c r="BO11" s="41"/>
      <c r="BP11" s="41"/>
      <c r="BQ11" s="41"/>
      <c r="BR11" s="41"/>
      <c r="BS11" s="66"/>
      <c r="BT11" s="66"/>
      <c r="BU11" s="66"/>
      <c r="BV11" s="66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3" si="21">BE11</f>
        <v>1.5948615824378832E-2</v>
      </c>
      <c r="CG11" s="40">
        <f t="shared" si="21"/>
        <v>2.8460265913669753E-2</v>
      </c>
      <c r="CH11" s="40">
        <f t="shared" si="21"/>
        <v>4.5619488201056706E-2</v>
      </c>
      <c r="CI11" s="40">
        <f t="shared" si="21"/>
        <v>7.0876777603451999E-2</v>
      </c>
      <c r="CJ11" s="40">
        <f t="shared" si="21"/>
        <v>3.7333605307791617E-2</v>
      </c>
      <c r="CK11" s="46">
        <f t="shared" si="21"/>
        <v>3.7521481965623632E-2</v>
      </c>
      <c r="CL11" s="46">
        <f t="shared" si="21"/>
        <v>3.5442325570451093E-2</v>
      </c>
      <c r="CM11" s="46">
        <f t="shared" si="21"/>
        <v>5.1487451959997078E-2</v>
      </c>
      <c r="CN11" s="49">
        <f t="shared" si="21"/>
        <v>3.7495031795583667E-2</v>
      </c>
      <c r="CO11" s="109"/>
      <c r="CP11" s="75"/>
      <c r="CQ11" s="41"/>
      <c r="CR11" s="41"/>
      <c r="CS11" s="41"/>
      <c r="CT11" s="41"/>
      <c r="CU11" s="41"/>
      <c r="CV11" s="41"/>
      <c r="CW11" s="110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66"/>
      <c r="R12" s="66"/>
      <c r="S12" s="66"/>
      <c r="T12" s="66"/>
      <c r="U12" s="7">
        <v>3.7894201424956947E-2</v>
      </c>
      <c r="V12" s="7">
        <v>7.6030515863943299E-2</v>
      </c>
      <c r="W12" s="7">
        <v>6.0040931989691869E-2</v>
      </c>
      <c r="X12" s="7">
        <v>6.4523809524040437E-2</v>
      </c>
      <c r="Y12" s="7">
        <v>4.825408090813E-2</v>
      </c>
      <c r="Z12" s="7">
        <f t="shared" ref="Z12:Z26" si="22">(U12*Cis_wt_tradionalist+V12*First_line_wt_tradionalist+W12*Sec_line_wt_tradionalist+X12*Active_wt_tradionalist)/SUM(Cis_wt_tradionalist,First_line_wt_tradionalist,Sec_line_wt_tradionalist,Active_wt_tradionalist)</f>
        <v>6.5422881422466286E-2</v>
      </c>
      <c r="AA12" s="7">
        <f t="shared" ref="AA12:AA26" si="23">(V12*First_line_wt_tradionalist+W12*Sec_line_wt_tradionalist)/SUM(First_line_wt_tradionalist,Sec_line_wt_tradionalist)</f>
        <v>6.9524380176244058E-2</v>
      </c>
      <c r="AB12" s="7">
        <f t="shared" ref="AB12:AB23" si="24">(X12*Active_wt_tradionalist+Y12*Nonactive_wt_tradionalist)/SUM(Active_wt_tradionalist,Nonactive_wt_tradionalist)</f>
        <v>5.5119240883842478E-2</v>
      </c>
      <c r="AC12" s="7">
        <f t="shared" ref="AC12:AC26" si="25">(U12*Cis_wt_tradionalist+V12*First_line_wt_tradionalist+W12*Sec_line_wt_tradionalist+X12*Active_wt_tradionalist+Y12*Nonactive_wt_tradionalist)/SUM(Cis_wt_tradionalist,First_line_wt_tradionalist,Sec_line_wt_tradionalist,Active_wt_tradionalist,Nonactive_wt_tradionalist)</f>
        <v>6.3005775975590844E-2</v>
      </c>
      <c r="AD12" s="7">
        <v>4.3184130214302729E-2</v>
      </c>
      <c r="AE12" s="7">
        <v>9.5887624122091661E-2</v>
      </c>
      <c r="AF12" s="7">
        <v>6.577455919385132E-2</v>
      </c>
      <c r="AG12" s="7">
        <v>7.6123809523731129E-2</v>
      </c>
      <c r="AH12" s="7">
        <v>5.4137686302169544E-2</v>
      </c>
      <c r="AI12" s="44">
        <f t="shared" si="3"/>
        <v>7.8255964465123992E-2</v>
      </c>
      <c r="AJ12" s="44">
        <f t="shared" si="4"/>
        <v>8.3634666950946956E-2</v>
      </c>
      <c r="AK12" s="44">
        <f t="shared" si="15"/>
        <v>6.3414930976929657E-2</v>
      </c>
      <c r="AL12" s="45">
        <f t="shared" si="5"/>
        <v>7.4860478480633943E-2</v>
      </c>
      <c r="AM12" s="8"/>
      <c r="AN12" s="8"/>
      <c r="AO12" s="8"/>
      <c r="AP12" s="8"/>
      <c r="AQ12" s="8"/>
      <c r="AR12" s="66"/>
      <c r="AS12" s="66"/>
      <c r="AT12" s="66"/>
      <c r="AU12" s="66"/>
      <c r="AV12" s="7">
        <f>$C12+(U12-$C12)*Other_Factor</f>
        <v>2.3765867520789703E-2</v>
      </c>
      <c r="AW12" s="7">
        <f>$D12+(V12-$D12)*Other_Factor</f>
        <v>4.768357953493485E-2</v>
      </c>
      <c r="AX12" s="7">
        <f>$E12+(W12-$E12)*Other_Factor</f>
        <v>3.7655492973444622E-2</v>
      </c>
      <c r="AY12" s="7">
        <f>$F12+(X12-$F12)*Other_Factor</f>
        <v>4.04669910282126E-2</v>
      </c>
      <c r="AZ12" s="7">
        <f>$G12+(Y12-$G12)*Other_Factor</f>
        <v>3.0263207854402969E-2</v>
      </c>
      <c r="BA12" s="7">
        <f>$H12+(Z12-$H12)*Other_Factor</f>
        <v>4.1030856285327669E-2</v>
      </c>
      <c r="BB12" s="7">
        <f>$I12+(AA12-$I12)*Other_Factor</f>
        <v>4.3603167413509135E-2</v>
      </c>
      <c r="BC12" s="7">
        <f>$J12+(AB12-$J12)*Other_Factor</f>
        <v>3.4568786976182708E-2</v>
      </c>
      <c r="BD12" s="7">
        <f>$K12+(AC12-$K12)*Other_Factor</f>
        <v>3.951493549338328E-2</v>
      </c>
      <c r="BE12" s="7">
        <f>$C12+(AD12-$C12)*Other_Factor</f>
        <v>2.7083518825593421E-2</v>
      </c>
      <c r="BF12" s="7">
        <f>$D12+(AE12-$D12)*Other_Factor</f>
        <v>6.0137236993416825E-2</v>
      </c>
      <c r="BG12" s="7">
        <f>$E12+(AF12-$E12)*Other_Factor</f>
        <v>4.1251415817141389E-2</v>
      </c>
      <c r="BH12" s="7">
        <f>$F12+(AG12-$F12)*Other_Factor</f>
        <v>4.7742089931662381E-2</v>
      </c>
      <c r="BI12" s="7">
        <f>$G12+(AH12-$G12)*Other_Factor</f>
        <v>3.3953191574372765E-2</v>
      </c>
      <c r="BJ12" s="44">
        <f>$H12+(AI12-$H12)*Other_Factor</f>
        <v>4.9079300110673234E-2</v>
      </c>
      <c r="BK12" s="44">
        <f>$I12+(AJ12-$I12)*Other_Factor</f>
        <v>5.2452627055297088E-2</v>
      </c>
      <c r="BL12" s="44">
        <f>$J12+(AK12-$J12)*Other_Factor</f>
        <v>3.9771542657319518E-2</v>
      </c>
      <c r="BM12" s="45">
        <f>$K12+(AL12-$K12)*Other_Factor</f>
        <v>4.6949774562130016E-2</v>
      </c>
      <c r="BN12" s="41"/>
      <c r="BO12" s="41"/>
      <c r="BP12" s="41"/>
      <c r="BQ12" s="41"/>
      <c r="BR12" s="41"/>
      <c r="BS12" s="66"/>
      <c r="BT12" s="66"/>
      <c r="BU12" s="66"/>
      <c r="BV12" s="66"/>
      <c r="BW12" s="40">
        <f t="shared" ref="BW12:CE13" si="26">AV12</f>
        <v>2.3765867520789703E-2</v>
      </c>
      <c r="BX12" s="40">
        <f t="shared" si="26"/>
        <v>4.768357953493485E-2</v>
      </c>
      <c r="BY12" s="40">
        <f t="shared" si="26"/>
        <v>3.7655492973444622E-2</v>
      </c>
      <c r="BZ12" s="40">
        <f t="shared" si="26"/>
        <v>4.04669910282126E-2</v>
      </c>
      <c r="CA12" s="40">
        <f t="shared" si="26"/>
        <v>3.0263207854402969E-2</v>
      </c>
      <c r="CB12" s="40">
        <f t="shared" si="26"/>
        <v>4.1030856285327669E-2</v>
      </c>
      <c r="CC12" s="40">
        <f t="shared" si="26"/>
        <v>4.3603167413509135E-2</v>
      </c>
      <c r="CD12" s="40">
        <f t="shared" si="26"/>
        <v>3.4568786976182708E-2</v>
      </c>
      <c r="CE12" s="40">
        <f t="shared" si="26"/>
        <v>3.951493549338328E-2</v>
      </c>
      <c r="CF12" s="40">
        <f t="shared" si="21"/>
        <v>2.7083518825593421E-2</v>
      </c>
      <c r="CG12" s="40">
        <f t="shared" si="21"/>
        <v>6.0137236993416825E-2</v>
      </c>
      <c r="CH12" s="40">
        <f t="shared" si="21"/>
        <v>4.1251415817141389E-2</v>
      </c>
      <c r="CI12" s="40">
        <f t="shared" si="21"/>
        <v>4.7742089931662381E-2</v>
      </c>
      <c r="CJ12" s="40">
        <f t="shared" si="21"/>
        <v>3.3953191574372765E-2</v>
      </c>
      <c r="CK12" s="46">
        <f t="shared" si="21"/>
        <v>4.9079300110673234E-2</v>
      </c>
      <c r="CL12" s="46">
        <f t="shared" si="21"/>
        <v>5.2452627055297088E-2</v>
      </c>
      <c r="CM12" s="46">
        <f t="shared" si="21"/>
        <v>3.9771542657319518E-2</v>
      </c>
      <c r="CN12" s="49">
        <f t="shared" si="21"/>
        <v>4.6949774562130016E-2</v>
      </c>
      <c r="CO12" s="109"/>
      <c r="CP12" s="75"/>
      <c r="CQ12" s="41"/>
      <c r="CR12" s="41"/>
      <c r="CS12" s="41"/>
      <c r="CT12" s="41"/>
      <c r="CU12" s="41"/>
      <c r="CV12" s="41"/>
      <c r="CW12" s="110"/>
    </row>
    <row r="13" spans="1:101" x14ac:dyDescent="0.25">
      <c r="A13" s="89"/>
      <c r="B13" s="2" t="s">
        <v>9</v>
      </c>
      <c r="C13" s="7">
        <v>9.9137931033706234E-3</v>
      </c>
      <c r="D13" s="7">
        <v>8.0406878178944374E-4</v>
      </c>
      <c r="E13" s="7">
        <v>1.7884130981837879E-3</v>
      </c>
      <c r="F13" s="7">
        <v>3.711650485401595E-2</v>
      </c>
      <c r="G13" s="7">
        <v>1.6094759511911531E-2</v>
      </c>
      <c r="H13" s="7">
        <f t="shared" ref="H13:H26" si="27">(C13*Cis_wt_tradionalist+D13*First_line_wt_tradionalist+E13*Sec_line_wt_tradionalist+F13*Active_wt_tradionalist)/SUM(Cis_wt_tradionalist,First_line_wt_tradionalist,Sec_line_wt_tradionalist,Active_wt_tradionalist)</f>
        <v>6.4646374104833483E-3</v>
      </c>
      <c r="I13" s="7">
        <f t="shared" ref="I13:I26" si="28">(D13*First_line_wt_tradionalist+E13*Sec_line_wt_tradionalist)/SUM(First_line_wt_tradionalist,Sec_line_wt_tradionalist)</f>
        <v>1.2045968840992344E-3</v>
      </c>
      <c r="J13" s="7">
        <f t="shared" ref="J13:J23" si="29">(F13*Active_wt_tradionalist+G13*Nonactive_wt_tradionalist)/SUM(Active_wt_tradionalist,Nonactive_wt_tradionalist)</f>
        <v>2.4965076168644504E-2</v>
      </c>
      <c r="K13" s="7">
        <f t="shared" ref="K13:K26" si="30">(C13*Cis_wt_tradionalist+D13*First_line_wt_tradionalist+E13*Sec_line_wt_tradionalist+F13*Active_wt_tradionalist+G13*Nonactive_wt_tradionalist)/SUM(Cis_wt_tradionalist,First_line_wt_tradionalist,Sec_line_wt_tradionalist,Active_wt_tradionalist,Nonactive_wt_tradionalist)</f>
        <v>7.8204118319987557E-3</v>
      </c>
      <c r="L13" s="7">
        <v>1.4292980671507973E-2</v>
      </c>
      <c r="M13" s="7">
        <v>4.439089367905983E-2</v>
      </c>
      <c r="N13" s="7">
        <v>0.10655226700288369</v>
      </c>
      <c r="O13" s="7">
        <v>0.24363809523670427</v>
      </c>
      <c r="P13" s="7">
        <v>0.12202271114273583</v>
      </c>
      <c r="Q13" s="40">
        <f t="shared" ref="Q13:Q26" si="31">(L13*Cis_wt_tradionalist+M13*First_line_wt_tradionalist+N13*Sec_line_wt_tradionalist+O13*Active_wt_tradionalist)/SUM(Cis_wt_tradionalist,First_line_wt_tradionalist,Sec_line_wt_tradionalist,Active_wt_tradionalist)</f>
        <v>8.4355595696006494E-2</v>
      </c>
      <c r="R13" s="40">
        <f t="shared" ref="R13:R26" si="32">(M13*First_line_wt_tradionalist+N13*Sec_line_wt_tradionalist)/SUM(First_line_wt_tradionalist,Sec_line_wt_tradionalist)</f>
        <v>6.9684255442513457E-2</v>
      </c>
      <c r="S13" s="40">
        <f t="shared" ref="S13:S23" si="33">(O13*Active_wt_tradionalist+P13*Nonactive_wt_tradionalist)/SUM(Active_wt_tradionalist,Nonactive_wt_tradionalist)</f>
        <v>0.17333942865063209</v>
      </c>
      <c r="T13" s="40">
        <f t="shared" ref="T13:T26" si="34">(L13*Cis_wt_tradionalist+M13*First_line_wt_tradionalist+N13*Sec_line_wt_tradionalist+O13*Active_wt_tradionalist+P13*Nonactive_wt_tradionalist)/SUM(Cis_wt_tradionalist,First_line_wt_tradionalist,Sec_line_wt_tradionalist,Active_wt_tradionalist,Nonactive_wt_tradionalist)</f>
        <v>8.965855147549448E-2</v>
      </c>
      <c r="U13" s="7">
        <v>2.1261444557584261E-2</v>
      </c>
      <c r="V13" s="7">
        <v>5.0409300073122304E-2</v>
      </c>
      <c r="W13" s="7">
        <v>0.10781486146127307</v>
      </c>
      <c r="X13" s="7">
        <v>0.22409523809362228</v>
      </c>
      <c r="Y13" s="7">
        <v>0.11593328601868688</v>
      </c>
      <c r="Z13" s="7">
        <f t="shared" si="22"/>
        <v>8.5932527490718266E-2</v>
      </c>
      <c r="AA13" s="7">
        <f t="shared" si="23"/>
        <v>7.3767529690423245E-2</v>
      </c>
      <c r="AB13" s="7">
        <f t="shared" si="24"/>
        <v>0.16157320551639914</v>
      </c>
      <c r="AC13" s="7">
        <f t="shared" si="25"/>
        <v>9.0156177057139436E-2</v>
      </c>
      <c r="AD13" s="7">
        <v>2.1973550356140455E-2</v>
      </c>
      <c r="AE13" s="7">
        <v>4.082102203930553E-2</v>
      </c>
      <c r="AF13" s="7">
        <v>7.9445843828794438E-2</v>
      </c>
      <c r="AG13" s="7">
        <v>0.17079999999903384</v>
      </c>
      <c r="AH13" s="7">
        <v>9.6401703335508473E-2</v>
      </c>
      <c r="AI13" s="7">
        <f t="shared" si="3"/>
        <v>6.6375965866350903E-2</v>
      </c>
      <c r="AJ13" s="7">
        <f t="shared" si="4"/>
        <v>5.653739924160979E-2</v>
      </c>
      <c r="AK13" s="7">
        <f t="shared" si="15"/>
        <v>0.12779474132485397</v>
      </c>
      <c r="AL13" s="33">
        <f t="shared" si="5"/>
        <v>7.0603132086993467E-2</v>
      </c>
      <c r="AM13" s="7">
        <f>$C13+(L13-$C13)*Mayzent_factor</f>
        <v>1.2540144895740997E-2</v>
      </c>
      <c r="AN13" s="7">
        <f>$D13+(M13-$D13)*Mayzent_factor</f>
        <v>2.694461058584155E-2</v>
      </c>
      <c r="AO13" s="7">
        <f>$E13+(N13-$E13)*Mayzent_factor</f>
        <v>6.4618956708643427E-2</v>
      </c>
      <c r="AP13" s="7">
        <f>$F13+(O13-$F13)*Mayzent_factor</f>
        <v>0.16097471842111782</v>
      </c>
      <c r="AQ13" s="7">
        <f>$G13+(P13-$G13)*Mayzent_factor</f>
        <v>7.9623453202022021E-2</v>
      </c>
      <c r="AR13" s="40">
        <f>$H13+(Q13-$H13)*Mayzent_factor</f>
        <v>5.3178566585625163E-2</v>
      </c>
      <c r="AS13" s="40">
        <f>$I13+(R13-$I13)*Mayzent_factor</f>
        <v>4.2274240784349139E-2</v>
      </c>
      <c r="AT13" s="40">
        <f>$J13+(S13-$J13)*Mayzent_factor</f>
        <v>0.11395035951621532</v>
      </c>
      <c r="AU13" s="40">
        <f>$K13+(T13-$K13)*Mayzent_factor</f>
        <v>5.690160358108224E-2</v>
      </c>
      <c r="AV13" s="7">
        <f>$C13+(U13-$C13)*Mayzent_factor</f>
        <v>1.6719376164669977E-2</v>
      </c>
      <c r="AW13" s="7">
        <f>$D13+(V13-$D13)*Mayzent_factor</f>
        <v>3.0554059182030007E-2</v>
      </c>
      <c r="AX13" s="7">
        <f>$E13+(W13-$E13)*Mayzent_factor</f>
        <v>6.5376178720085679E-2</v>
      </c>
      <c r="AY13" s="7">
        <f>$F13+(X13-$F13)*Mayzent_factor</f>
        <v>0.14925418416969211</v>
      </c>
      <c r="AZ13" s="7">
        <f>$G13+(Y13-$G13)*Mayzent_factor</f>
        <v>7.5971412192083365E-2</v>
      </c>
      <c r="BA13" s="7">
        <f>$H13+(Z13-$H13)*Mayzent_factor</f>
        <v>5.4124307680530732E-2</v>
      </c>
      <c r="BB13" s="7">
        <f>$I13+(AA13-$I13)*Mayzent_factor</f>
        <v>4.472312301943894E-2</v>
      </c>
      <c r="BC13" s="7">
        <f>$J13+(AB13-$J13)*Mayzent_factor</f>
        <v>0.10689374439361472</v>
      </c>
      <c r="BD13" s="7">
        <f>$K13+(AC13-$K13)*Mayzent_factor</f>
        <v>5.7200047029312633E-2</v>
      </c>
      <c r="BE13" s="7">
        <f>$C13+(AD13-$C13)*Mayzent_factor</f>
        <v>1.7146450892869137E-2</v>
      </c>
      <c r="BF13" s="7">
        <f>$D13+(AE13-$D13)*Mayzent_factor</f>
        <v>2.4803633833026015E-2</v>
      </c>
      <c r="BG13" s="7">
        <f>$E13+(AF13-$E13)*Mayzent_factor</f>
        <v>4.8362287639248082E-2</v>
      </c>
      <c r="BH13" s="7">
        <f>$F13+(AG13-$F13)*Mayzent_factor</f>
        <v>0.11729116776159063</v>
      </c>
      <c r="BI13" s="7">
        <f>$G13+(AH13-$G13)*Mayzent_factor</f>
        <v>6.4257639628188729E-2</v>
      </c>
      <c r="BJ13" s="7">
        <f>$H13+(AI13-$H13)*Mayzent_factor</f>
        <v>4.2395554372846901E-2</v>
      </c>
      <c r="BK13" s="7">
        <f>$I13+(AJ13-$I13)*Mayzent_factor</f>
        <v>3.4389611772679476E-2</v>
      </c>
      <c r="BL13" s="7">
        <f>$J13+(AK13-$J13)*Mayzent_factor</f>
        <v>8.6635619206545639E-2</v>
      </c>
      <c r="BM13" s="33">
        <f>$K13+(AL13-$K13)*Mayzent_factor</f>
        <v>4.5473402782036418E-2</v>
      </c>
      <c r="BN13" s="40">
        <f t="shared" ref="BN13:BV13" si="35">AM13</f>
        <v>1.2540144895740997E-2</v>
      </c>
      <c r="BO13" s="40">
        <f t="shared" si="35"/>
        <v>2.694461058584155E-2</v>
      </c>
      <c r="BP13" s="40">
        <f t="shared" si="35"/>
        <v>6.4618956708643427E-2</v>
      </c>
      <c r="BQ13" s="40">
        <f t="shared" si="35"/>
        <v>0.16097471842111782</v>
      </c>
      <c r="BR13" s="40">
        <f t="shared" si="35"/>
        <v>7.9623453202022021E-2</v>
      </c>
      <c r="BS13" s="40">
        <f t="shared" si="35"/>
        <v>5.3178566585625163E-2</v>
      </c>
      <c r="BT13" s="40">
        <f t="shared" si="35"/>
        <v>4.2274240784349139E-2</v>
      </c>
      <c r="BU13" s="40">
        <f t="shared" si="35"/>
        <v>0.11395035951621532</v>
      </c>
      <c r="BV13" s="40">
        <f t="shared" si="35"/>
        <v>5.690160358108224E-2</v>
      </c>
      <c r="BW13" s="40">
        <f t="shared" si="26"/>
        <v>1.6719376164669977E-2</v>
      </c>
      <c r="BX13" s="40">
        <f t="shared" si="26"/>
        <v>3.0554059182030007E-2</v>
      </c>
      <c r="BY13" s="40">
        <f t="shared" si="26"/>
        <v>6.5376178720085679E-2</v>
      </c>
      <c r="BZ13" s="40">
        <f t="shared" si="26"/>
        <v>0.14925418416969211</v>
      </c>
      <c r="CA13" s="40">
        <f t="shared" si="26"/>
        <v>7.5971412192083365E-2</v>
      </c>
      <c r="CB13" s="40">
        <f t="shared" si="26"/>
        <v>5.4124307680530732E-2</v>
      </c>
      <c r="CC13" s="40">
        <f t="shared" si="26"/>
        <v>4.472312301943894E-2</v>
      </c>
      <c r="CD13" s="40">
        <f t="shared" si="26"/>
        <v>0.10689374439361472</v>
      </c>
      <c r="CE13" s="40">
        <f t="shared" si="26"/>
        <v>5.7200047029312633E-2</v>
      </c>
      <c r="CF13" s="40">
        <f t="shared" si="21"/>
        <v>1.7146450892869137E-2</v>
      </c>
      <c r="CG13" s="40">
        <f t="shared" si="21"/>
        <v>2.4803633833026015E-2</v>
      </c>
      <c r="CH13" s="40">
        <f t="shared" si="21"/>
        <v>4.8362287639248082E-2</v>
      </c>
      <c r="CI13" s="40">
        <f t="shared" si="21"/>
        <v>0.11729116776159063</v>
      </c>
      <c r="CJ13" s="40">
        <f t="shared" si="21"/>
        <v>6.4257639628188729E-2</v>
      </c>
      <c r="CK13" s="40">
        <f t="shared" si="21"/>
        <v>4.2395554372846901E-2</v>
      </c>
      <c r="CL13" s="40">
        <f t="shared" si="21"/>
        <v>3.4389611772679476E-2</v>
      </c>
      <c r="CM13" s="40">
        <f t="shared" si="21"/>
        <v>8.6635619206545639E-2</v>
      </c>
      <c r="CN13" s="48">
        <f t="shared" si="21"/>
        <v>4.5473402782036418E-2</v>
      </c>
      <c r="CO13" s="108">
        <f t="shared" si="20"/>
        <v>1.3348810214637732E-2</v>
      </c>
      <c r="CP13" s="40">
        <f t="shared" si="19"/>
        <v>8.5064297848276701E-4</v>
      </c>
      <c r="CQ13" s="40">
        <f t="shared" si="19"/>
        <v>1.8494700681602146E-3</v>
      </c>
      <c r="CR13" s="40">
        <f t="shared" si="19"/>
        <v>4.1165069451498934E-2</v>
      </c>
      <c r="CS13" s="40">
        <f t="shared" si="19"/>
        <v>2.2839097438106637E-2</v>
      </c>
      <c r="CT13" s="40">
        <f t="shared" si="19"/>
        <v>6.9933050764842859E-3</v>
      </c>
      <c r="CU13" s="40">
        <f t="shared" si="19"/>
        <v>1.2625562756219421E-3</v>
      </c>
      <c r="CV13" s="40">
        <f t="shared" si="19"/>
        <v>3.1689360297448101E-2</v>
      </c>
      <c r="CW13" s="48">
        <f t="shared" si="19"/>
        <v>8.7528229223093872E-3</v>
      </c>
    </row>
    <row r="14" spans="1:101" x14ac:dyDescent="0.25">
      <c r="A14" s="89"/>
      <c r="B14" s="2" t="s">
        <v>8</v>
      </c>
      <c r="C14" s="7">
        <v>5.5495689655186723E-3</v>
      </c>
      <c r="D14" s="7">
        <v>7.7500605469882832E-4</v>
      </c>
      <c r="E14" s="7">
        <v>2.4212846347101812E-3</v>
      </c>
      <c r="F14" s="7">
        <v>9.699029126369229E-3</v>
      </c>
      <c r="G14" s="7">
        <v>2.153625269305212E-3</v>
      </c>
      <c r="H14" s="7">
        <f t="shared" si="27"/>
        <v>2.8867881834643045E-3</v>
      </c>
      <c r="I14" s="7">
        <f t="shared" si="28"/>
        <v>1.4448741329140993E-3</v>
      </c>
      <c r="J14" s="7">
        <f t="shared" si="29"/>
        <v>5.3374770582923963E-3</v>
      </c>
      <c r="K14" s="7">
        <f t="shared" si="30"/>
        <v>2.7835700191096513E-3</v>
      </c>
      <c r="L14" s="7">
        <v>1.2258392675473604E-2</v>
      </c>
      <c r="M14" s="7">
        <v>6.7522402519700217E-3</v>
      </c>
      <c r="N14" s="7">
        <v>2.3441435768245068E-2</v>
      </c>
      <c r="O14" s="7">
        <v>3.1723809523727317E-2</v>
      </c>
      <c r="P14" s="7">
        <v>1.6628814762443978E-2</v>
      </c>
      <c r="Q14" s="40">
        <f t="shared" si="31"/>
        <v>1.5575348312119826E-2</v>
      </c>
      <c r="R14" s="40">
        <f t="shared" si="32"/>
        <v>1.3543046779604603E-2</v>
      </c>
      <c r="S14" s="40">
        <f t="shared" si="33"/>
        <v>2.2998285103050079E-2</v>
      </c>
      <c r="T14" s="40">
        <f t="shared" si="34"/>
        <v>1.5723660332697665E-2</v>
      </c>
      <c r="U14" s="7">
        <v>1.3173957273641828E-2</v>
      </c>
      <c r="V14" s="7">
        <v>1.0341487043130078E-2</v>
      </c>
      <c r="W14" s="7">
        <v>2.604848866490464E-2</v>
      </c>
      <c r="X14" s="7">
        <v>3.3066666666282232E-2</v>
      </c>
      <c r="Y14" s="7">
        <v>1.9006387509057608E-2</v>
      </c>
      <c r="Z14" s="7">
        <f t="shared" si="22"/>
        <v>1.8292181643546894E-2</v>
      </c>
      <c r="AA14" s="7">
        <f t="shared" si="23"/>
        <v>1.6732640471628011E-2</v>
      </c>
      <c r="AB14" s="7">
        <f t="shared" si="24"/>
        <v>2.4939250188962939E-2</v>
      </c>
      <c r="AC14" s="7">
        <f t="shared" si="25"/>
        <v>1.8392730944371657E-2</v>
      </c>
      <c r="AD14" s="7">
        <v>2.1261444557446826E-2</v>
      </c>
      <c r="AE14" s="7">
        <v>1.2400096876082038E-2</v>
      </c>
      <c r="AF14" s="7">
        <v>2.6023299748074012E-2</v>
      </c>
      <c r="AG14" s="7">
        <v>3.9304761904414745E-2</v>
      </c>
      <c r="AH14" s="7">
        <v>2.0766501064815771E-2</v>
      </c>
      <c r="AI14" s="7">
        <f t="shared" si="3"/>
        <v>2.0865895832671625E-2</v>
      </c>
      <c r="AJ14" s="7">
        <f t="shared" si="4"/>
        <v>1.7943355980464655E-2</v>
      </c>
      <c r="AK14" s="7">
        <f t="shared" si="15"/>
        <v>2.858888884643342E-2</v>
      </c>
      <c r="AL14" s="33">
        <f t="shared" si="5"/>
        <v>2.0851902564209178E-2</v>
      </c>
      <c r="AM14" s="7">
        <f t="shared" ref="AM14:AM21" si="36">$C14+(L14-$C14)*Other_Factor</f>
        <v>9.7570996566421608E-3</v>
      </c>
      <c r="AN14" s="7">
        <f t="shared" ref="AN14:AN21" si="37">$D14+(M14-$D14)*Other_Factor</f>
        <v>4.5237103611979424E-3</v>
      </c>
      <c r="AO14" s="7">
        <f t="shared" ref="AO14:AO21" si="38">$E14+(N14-$E14)*Other_Factor</f>
        <v>1.5604360364538288E-2</v>
      </c>
      <c r="AP14" s="7">
        <f t="shared" ref="AP14:AP21" si="39">$F14+(O14-$F14)*Other_Factor</f>
        <v>2.3512171861008423E-2</v>
      </c>
      <c r="AQ14" s="7">
        <f t="shared" ref="AQ14:AQ21" si="40">$G14+(P14-$G14)*Other_Factor</f>
        <v>1.1231938649612944E-2</v>
      </c>
      <c r="AR14" s="40">
        <f t="shared" ref="AR14:AR21" si="41">$H14+(Q14-$H14)*Other_Factor</f>
        <v>1.0844592483533257E-2</v>
      </c>
      <c r="AS14" s="40">
        <f t="shared" ref="AS14:AS21" si="42">$I14+(R14-$I14)*Other_Factor</f>
        <v>9.0324088361926468E-3</v>
      </c>
      <c r="AT14" s="40">
        <f t="shared" ref="AT14:AT21" si="43">$J14+(S14-$J14)*Other_Factor</f>
        <v>1.6413694751730303E-2</v>
      </c>
      <c r="AU14" s="40">
        <f t="shared" ref="AU14:AU21" si="44">$K14+(T14-$K14)*Other_Factor</f>
        <v>1.0899124920267889E-2</v>
      </c>
      <c r="AV14" s="7">
        <f t="shared" ref="AV14:AV21" si="45">$C14+(U14-$C14)*Other_Factor</f>
        <v>1.0331308536327393E-2</v>
      </c>
      <c r="AW14" s="7">
        <f t="shared" ref="AW14:AW21" si="46">$D14+(V14-$D14)*Other_Factor</f>
        <v>6.7747556538941007E-3</v>
      </c>
      <c r="AX14" s="7">
        <f t="shared" ref="AX14:AX21" si="47">$E14+(W14-$E14)*Other_Factor</f>
        <v>1.7239409301627026E-2</v>
      </c>
      <c r="AY14" s="7">
        <f t="shared" ref="AY14:AY21" si="48">$F14+(X14-$F14)*Other_Factor</f>
        <v>2.4354363113211139E-2</v>
      </c>
      <c r="AZ14" s="7">
        <f t="shared" ref="AZ14:AZ21" si="49">$G14+(Y14-$G14)*Other_Factor</f>
        <v>1.2723065967045886E-2</v>
      </c>
      <c r="BA14" s="7">
        <f t="shared" ref="BA14:BA21" si="50">$H14+(Z14-$H14)*Other_Factor</f>
        <v>1.2548491724123596E-2</v>
      </c>
      <c r="BB14" s="7">
        <f t="shared" ref="BB14:BB21" si="51">$I14+(AA14-$I14)*Other_Factor</f>
        <v>1.1032806213081317E-2</v>
      </c>
      <c r="BC14" s="7">
        <f t="shared" ref="BC14:BC21" si="52">$J14+(AB14-$J14)*Other_Factor</f>
        <v>1.7630997593845434E-2</v>
      </c>
      <c r="BD14" s="7">
        <f t="shared" ref="BD14:BD21" si="53">$K14+(AC14-$K14)*Other_Factor</f>
        <v>1.2573069116883172E-2</v>
      </c>
      <c r="BE14" s="7">
        <f t="shared" ref="BE14:BE21" si="54">$C14+(AD14-$C14)*Other_Factor</f>
        <v>1.540348697353797E-2</v>
      </c>
      <c r="BF14" s="7">
        <f t="shared" ref="BF14:BF21" si="55">$D14+(AE14-$D14)*Other_Factor</f>
        <v>8.0658410106819543E-3</v>
      </c>
      <c r="BG14" s="7">
        <f t="shared" ref="BG14:BG21" si="56">$E14+(AF14-$E14)*Other_Factor</f>
        <v>1.7223611727384056E-2</v>
      </c>
      <c r="BH14" s="7">
        <f t="shared" ref="BH14:BH21" si="57">$F14+(AG14-$F14)*Other_Factor</f>
        <v>2.8266669994914867E-2</v>
      </c>
      <c r="BI14" s="7">
        <f t="shared" ref="BI14:BI21" si="58">$G14+(AH14-$G14)*Other_Factor</f>
        <v>1.3826945294613535E-2</v>
      </c>
      <c r="BJ14" s="7">
        <f t="shared" ref="BJ14:BJ21" si="59">$H14+(AI14-$H14)*Other_Factor</f>
        <v>1.4162631834088574E-2</v>
      </c>
      <c r="BK14" s="7">
        <f t="shared" ref="BK14:BK21" si="60">$I14+(AJ14-$I14)*Other_Factor</f>
        <v>1.1792123029543558E-2</v>
      </c>
      <c r="BL14" s="7">
        <f t="shared" ref="BL14:BL21" si="61">$J14+(AK14-$J14)*Other_Factor</f>
        <v>1.991991847278159E-2</v>
      </c>
      <c r="BM14" s="33">
        <f t="shared" ref="BM14:BM21" si="62">$K14+(AL14-$K14)*Other_Factor</f>
        <v>1.4115372285447982E-2</v>
      </c>
      <c r="BN14" s="40">
        <f t="shared" ref="BN14:BW21" si="63">AM14*(1-SUM(BN$11:BN$13))/(SUM(AM$6:AM$21)-SUM(AM$11:AM$13))</f>
        <v>9.758286665135979E-3</v>
      </c>
      <c r="BO14" s="40">
        <f t="shared" si="63"/>
        <v>4.529275199334405E-3</v>
      </c>
      <c r="BP14" s="40">
        <f t="shared" si="63"/>
        <v>1.5652445546038632E-2</v>
      </c>
      <c r="BQ14" s="40">
        <f t="shared" si="63"/>
        <v>2.36719919521617E-2</v>
      </c>
      <c r="BR14" s="40">
        <f t="shared" si="63"/>
        <v>1.126750825702464E-2</v>
      </c>
      <c r="BS14" s="40">
        <f t="shared" si="63"/>
        <v>1.0869118071560019E-2</v>
      </c>
      <c r="BT14" s="40">
        <f t="shared" si="63"/>
        <v>9.0501581980935893E-3</v>
      </c>
      <c r="BU14" s="40">
        <f t="shared" si="63"/>
        <v>1.6489432545378584E-2</v>
      </c>
      <c r="BV14" s="40">
        <f t="shared" si="63"/>
        <v>1.0925128398767652E-2</v>
      </c>
      <c r="BW14" s="40">
        <f t="shared" si="63"/>
        <v>1.0334660943172006E-2</v>
      </c>
      <c r="BX14" s="40">
        <f t="shared" ref="BX14:CG21" si="64">AW14*(1-SUM(BX$11:BX$13))/(SUM(AW$6:AW$21)-SUM(AW$11:AW$13))</f>
        <v>6.7847706280879851E-3</v>
      </c>
      <c r="BY14" s="40">
        <f t="shared" si="64"/>
        <v>1.7295485170371935E-2</v>
      </c>
      <c r="BZ14" s="40">
        <f t="shared" si="64"/>
        <v>2.4509493981944384E-2</v>
      </c>
      <c r="CA14" s="40">
        <f t="shared" si="64"/>
        <v>1.2762168533785844E-2</v>
      </c>
      <c r="CB14" s="40">
        <f t="shared" si="64"/>
        <v>1.257879312456266E-2</v>
      </c>
      <c r="CC14" s="40">
        <f t="shared" si="64"/>
        <v>1.1056945070222113E-2</v>
      </c>
      <c r="CD14" s="40">
        <f t="shared" si="64"/>
        <v>1.7708283430226894E-2</v>
      </c>
      <c r="CE14" s="40">
        <f t="shared" si="64"/>
        <v>1.2604582740869657E-2</v>
      </c>
      <c r="CF14" s="40">
        <f t="shared" si="64"/>
        <v>1.539795747717866E-2</v>
      </c>
      <c r="CG14" s="40">
        <f t="shared" si="64"/>
        <v>8.0649774964660255E-3</v>
      </c>
      <c r="CH14" s="40">
        <f t="shared" ref="CH14:CN21" si="65">BG14*(1-SUM(CH$11:CH$13))/(SUM(BG$6:BG$21)-SUM(BG$11:BG$13))</f>
        <v>1.722796465197168E-2</v>
      </c>
      <c r="CI14" s="40">
        <f t="shared" si="65"/>
        <v>2.8292474241579057E-2</v>
      </c>
      <c r="CJ14" s="40">
        <f t="shared" si="65"/>
        <v>1.3837163482276036E-2</v>
      </c>
      <c r="CK14" s="40">
        <f t="shared" si="65"/>
        <v>1.416378748322247E-2</v>
      </c>
      <c r="CL14" s="40">
        <f t="shared" si="65"/>
        <v>1.1792561086191779E-2</v>
      </c>
      <c r="CM14" s="40">
        <f t="shared" si="65"/>
        <v>1.9935997651749408E-2</v>
      </c>
      <c r="CN14" s="48">
        <f t="shared" si="65"/>
        <v>1.4117821315449957E-2</v>
      </c>
      <c r="CO14" s="108">
        <f t="shared" si="20"/>
        <v>7.4724318049935352E-3</v>
      </c>
      <c r="CP14" s="40">
        <f t="shared" si="19"/>
        <v>8.1989684669019265E-4</v>
      </c>
      <c r="CQ14" s="40">
        <f t="shared" si="19"/>
        <v>2.5039480324430749E-3</v>
      </c>
      <c r="CR14" s="40">
        <f t="shared" si="19"/>
        <v>1.0756972111718135E-2</v>
      </c>
      <c r="CS14" s="40">
        <f t="shared" si="19"/>
        <v>3.0560790507262814E-3</v>
      </c>
      <c r="CT14" s="40">
        <f t="shared" si="19"/>
        <v>3.1228650852741856E-3</v>
      </c>
      <c r="CU14" s="40">
        <f t="shared" si="19"/>
        <v>1.5143945066391424E-3</v>
      </c>
      <c r="CV14" s="40">
        <f t="shared" si="19"/>
        <v>6.7751138605388365E-3</v>
      </c>
      <c r="CW14" s="48">
        <f t="shared" si="19"/>
        <v>3.1154491595219626E-3</v>
      </c>
    </row>
    <row r="15" spans="1:101" x14ac:dyDescent="0.25">
      <c r="A15" s="89"/>
      <c r="B15" s="2" t="s">
        <v>7</v>
      </c>
      <c r="C15" s="7">
        <v>4.9461206896771533E-2</v>
      </c>
      <c r="D15" s="7">
        <v>0.12669411479724835</v>
      </c>
      <c r="E15" s="7">
        <v>8.4826826195958591E-2</v>
      </c>
      <c r="F15" s="7">
        <v>6.5718446602079428E-2</v>
      </c>
      <c r="G15" s="7">
        <v>6.8234027278914963E-2</v>
      </c>
      <c r="H15" s="7">
        <f t="shared" si="27"/>
        <v>9.7735265722338982E-2</v>
      </c>
      <c r="I15" s="7">
        <f t="shared" si="28"/>
        <v>0.10965838311978419</v>
      </c>
      <c r="J15" s="7">
        <f t="shared" si="29"/>
        <v>6.7172555131100611E-2</v>
      </c>
      <c r="K15" s="7">
        <f t="shared" si="30"/>
        <v>9.35819409707567E-2</v>
      </c>
      <c r="L15" s="7">
        <v>4.9084435402467402E-2</v>
      </c>
      <c r="M15" s="7">
        <v>0.121104383627822</v>
      </c>
      <c r="N15" s="7">
        <v>7.3617758185893792E-2</v>
      </c>
      <c r="O15" s="7">
        <v>5.3047619047718139E-2</v>
      </c>
      <c r="P15" s="7">
        <v>4.598296664272751E-2</v>
      </c>
      <c r="Q15" s="40">
        <f t="shared" si="31"/>
        <v>9.0116202332123252E-2</v>
      </c>
      <c r="R15" s="40">
        <f t="shared" si="32"/>
        <v>0.10178215292401639</v>
      </c>
      <c r="S15" s="40">
        <f t="shared" si="33"/>
        <v>4.8963960983692337E-2</v>
      </c>
      <c r="T15" s="40">
        <f t="shared" si="34"/>
        <v>8.3902915371045161E-2</v>
      </c>
      <c r="U15" s="7">
        <v>4.5930824008704317E-2</v>
      </c>
      <c r="V15" s="7">
        <v>0.11446597239043284</v>
      </c>
      <c r="W15" s="7">
        <v>6.6149244332082177E-2</v>
      </c>
      <c r="X15" s="7">
        <v>4.9647619047828877E-2</v>
      </c>
      <c r="Y15" s="7">
        <v>4.5209368346087138E-2</v>
      </c>
      <c r="Z15" s="7">
        <f t="shared" si="22"/>
        <v>8.3991158943497707E-2</v>
      </c>
      <c r="AA15" s="7">
        <f t="shared" si="23"/>
        <v>9.4805974281319358E-2</v>
      </c>
      <c r="AB15" s="7">
        <f t="shared" si="24"/>
        <v>4.7082128599136401E-2</v>
      </c>
      <c r="AC15" s="7">
        <f t="shared" si="25"/>
        <v>7.8531273891288639E-2</v>
      </c>
      <c r="AD15" s="7">
        <v>4.9898270600778068E-2</v>
      </c>
      <c r="AE15" s="7">
        <v>0.11383385807709924</v>
      </c>
      <c r="AF15" s="7">
        <v>6.6221662468117767E-2</v>
      </c>
      <c r="AG15" s="7">
        <v>4.4009523809692544E-2</v>
      </c>
      <c r="AH15" s="7">
        <v>4.5699077359577477E-2</v>
      </c>
      <c r="AI15" s="7">
        <f t="shared" si="3"/>
        <v>8.3490365182445264E-2</v>
      </c>
      <c r="AJ15" s="7">
        <f t="shared" si="4"/>
        <v>9.4460533076431333E-2</v>
      </c>
      <c r="AK15" s="7">
        <f t="shared" si="15"/>
        <v>4.4986154871359076E-2</v>
      </c>
      <c r="AL15" s="33">
        <f t="shared" si="5"/>
        <v>7.8169927824878194E-2</v>
      </c>
      <c r="AM15" s="7">
        <f t="shared" si="36"/>
        <v>4.9224909492880484E-2</v>
      </c>
      <c r="AN15" s="7">
        <f t="shared" si="37"/>
        <v>0.12318843832290723</v>
      </c>
      <c r="AO15" s="7">
        <f t="shared" si="38"/>
        <v>7.7796905645019718E-2</v>
      </c>
      <c r="AP15" s="7">
        <f t="shared" si="39"/>
        <v>5.7771763528890366E-2</v>
      </c>
      <c r="AQ15" s="7">
        <f t="shared" si="40"/>
        <v>5.4278969792773718E-2</v>
      </c>
      <c r="AR15" s="40">
        <f t="shared" si="41"/>
        <v>9.2956865746739767E-2</v>
      </c>
      <c r="AS15" s="40">
        <f t="shared" si="42"/>
        <v>0.10471869745926038</v>
      </c>
      <c r="AT15" s="40">
        <f t="shared" si="43"/>
        <v>5.5752785879488169E-2</v>
      </c>
      <c r="AU15" s="40">
        <f t="shared" si="44"/>
        <v>8.7511607476894515E-2</v>
      </c>
      <c r="AV15" s="7">
        <f t="shared" si="45"/>
        <v>4.7247078907252521E-2</v>
      </c>
      <c r="AW15" s="7">
        <f t="shared" si="46"/>
        <v>0.11902506777850495</v>
      </c>
      <c r="AX15" s="7">
        <f t="shared" si="47"/>
        <v>7.3112924873492718E-2</v>
      </c>
      <c r="AY15" s="7">
        <f t="shared" si="48"/>
        <v>5.5639406953753884E-2</v>
      </c>
      <c r="AZ15" s="7">
        <f t="shared" si="49"/>
        <v>5.3793797023829831E-2</v>
      </c>
      <c r="BA15" s="7">
        <f t="shared" si="50"/>
        <v>8.9115460881105266E-2</v>
      </c>
      <c r="BB15" s="7">
        <f t="shared" si="51"/>
        <v>0.10034349145968208</v>
      </c>
      <c r="BC15" s="7">
        <f t="shared" si="52"/>
        <v>5.4572568921063665E-2</v>
      </c>
      <c r="BD15" s="7">
        <f t="shared" si="53"/>
        <v>8.4142708938951052E-2</v>
      </c>
      <c r="BE15" s="7">
        <f t="shared" si="54"/>
        <v>4.9735317385895705E-2</v>
      </c>
      <c r="BF15" s="7">
        <f t="shared" si="55"/>
        <v>0.11862862862782299</v>
      </c>
      <c r="BG15" s="7">
        <f t="shared" si="56"/>
        <v>7.3158342899533796E-2</v>
      </c>
      <c r="BH15" s="7">
        <f t="shared" si="57"/>
        <v>5.2103398291201745E-2</v>
      </c>
      <c r="BI15" s="7">
        <f t="shared" si="58"/>
        <v>5.4100924739963287E-2</v>
      </c>
      <c r="BJ15" s="7">
        <f t="shared" si="59"/>
        <v>8.8801381213692826E-2</v>
      </c>
      <c r="BK15" s="7">
        <f t="shared" si="60"/>
        <v>0.10012684327597912</v>
      </c>
      <c r="BL15" s="7">
        <f t="shared" si="61"/>
        <v>5.325805028580341E-2</v>
      </c>
      <c r="BM15" s="33">
        <f t="shared" si="62"/>
        <v>8.3916085803470139E-2</v>
      </c>
      <c r="BN15" s="40">
        <f t="shared" si="63"/>
        <v>4.9230897992304665E-2</v>
      </c>
      <c r="BO15" s="40">
        <f t="shared" si="63"/>
        <v>0.12333997846690729</v>
      </c>
      <c r="BP15" s="40">
        <f t="shared" si="63"/>
        <v>7.8036638529977137E-2</v>
      </c>
      <c r="BQ15" s="40">
        <f t="shared" si="63"/>
        <v>5.8164457515981559E-2</v>
      </c>
      <c r="BR15" s="40">
        <f t="shared" si="63"/>
        <v>5.4450861903874839E-2</v>
      </c>
      <c r="BS15" s="40">
        <f t="shared" si="63"/>
        <v>9.3167092345574631E-2</v>
      </c>
      <c r="BT15" s="40">
        <f t="shared" si="63"/>
        <v>0.10492447756650619</v>
      </c>
      <c r="BU15" s="40">
        <f t="shared" si="63"/>
        <v>5.6010046237751646E-2</v>
      </c>
      <c r="BV15" s="40">
        <f t="shared" si="63"/>
        <v>8.7720395450254951E-2</v>
      </c>
      <c r="BW15" s="40">
        <f t="shared" si="63"/>
        <v>4.7262410114345961E-2</v>
      </c>
      <c r="BX15" s="40">
        <f t="shared" si="64"/>
        <v>0.11920101995200391</v>
      </c>
      <c r="BY15" s="40">
        <f t="shared" si="64"/>
        <v>7.3350744552057659E-2</v>
      </c>
      <c r="BZ15" s="40">
        <f t="shared" si="64"/>
        <v>5.5993815299248913E-2</v>
      </c>
      <c r="CA15" s="40">
        <f t="shared" si="64"/>
        <v>5.3959124747805183E-2</v>
      </c>
      <c r="CB15" s="40">
        <f t="shared" si="64"/>
        <v>8.9330651943492378E-2</v>
      </c>
      <c r="CC15" s="40">
        <f t="shared" si="64"/>
        <v>0.100563034625634</v>
      </c>
      <c r="CD15" s="40">
        <f t="shared" si="64"/>
        <v>5.4811788886360555E-2</v>
      </c>
      <c r="CE15" s="40">
        <f t="shared" si="64"/>
        <v>8.4353607460708621E-2</v>
      </c>
      <c r="CF15" s="40">
        <f t="shared" si="64"/>
        <v>4.9717463554689374E-2</v>
      </c>
      <c r="CG15" s="40">
        <f t="shared" si="64"/>
        <v>0.11861592846337633</v>
      </c>
      <c r="CH15" s="40">
        <f t="shared" si="65"/>
        <v>7.3176832212613868E-2</v>
      </c>
      <c r="CI15" s="40">
        <f t="shared" si="65"/>
        <v>5.2150962752873058E-2</v>
      </c>
      <c r="CJ15" s="40">
        <f t="shared" si="65"/>
        <v>5.4140905617151187E-2</v>
      </c>
      <c r="CK15" s="40">
        <f t="shared" si="65"/>
        <v>8.8808627270816273E-2</v>
      </c>
      <c r="CL15" s="40">
        <f t="shared" si="65"/>
        <v>0.10013056281225367</v>
      </c>
      <c r="CM15" s="40">
        <f t="shared" si="65"/>
        <v>5.3301039704820995E-2</v>
      </c>
      <c r="CN15" s="48">
        <f t="shared" si="65"/>
        <v>8.3930645321109845E-2</v>
      </c>
      <c r="CO15" s="108">
        <f t="shared" si="20"/>
        <v>6.6598955310803704E-2</v>
      </c>
      <c r="CP15" s="40">
        <f t="shared" si="19"/>
        <v>0.13403263701834695</v>
      </c>
      <c r="CQ15" s="40">
        <f t="shared" si="19"/>
        <v>8.7722839977954478E-2</v>
      </c>
      <c r="CR15" s="40">
        <f t="shared" si="19"/>
        <v>7.2886831054258444E-2</v>
      </c>
      <c r="CS15" s="40">
        <f t="shared" si="19"/>
        <v>9.6826771252109117E-2</v>
      </c>
      <c r="CT15" s="40">
        <f t="shared" si="19"/>
        <v>0.10572789880205678</v>
      </c>
      <c r="CU15" s="40">
        <f t="shared" si="19"/>
        <v>0.11493461556308766</v>
      </c>
      <c r="CV15" s="40">
        <f t="shared" si="19"/>
        <v>8.5265323737452894E-2</v>
      </c>
      <c r="CW15" s="48">
        <f t="shared" si="19"/>
        <v>0.1047395170023539</v>
      </c>
    </row>
    <row r="16" spans="1:101" x14ac:dyDescent="0.25">
      <c r="A16" s="89"/>
      <c r="B16" s="2" t="s">
        <v>6</v>
      </c>
      <c r="C16" s="7">
        <v>6.0829741378704297E-2</v>
      </c>
      <c r="D16" s="7">
        <v>0.11390893678834618</v>
      </c>
      <c r="E16" s="7">
        <v>0.1908753148626231</v>
      </c>
      <c r="F16" s="7">
        <v>0.12246601941757426</v>
      </c>
      <c r="G16" s="7">
        <v>8.4759511845170998E-2</v>
      </c>
      <c r="H16" s="7">
        <f t="shared" si="27"/>
        <v>0.13315622762048321</v>
      </c>
      <c r="I16" s="7">
        <f t="shared" si="28"/>
        <v>0.14522643091953405</v>
      </c>
      <c r="J16" s="7">
        <f t="shared" si="29"/>
        <v>0.10067011568627118</v>
      </c>
      <c r="K16" s="7">
        <f t="shared" si="30"/>
        <v>0.12634270764197864</v>
      </c>
      <c r="L16" s="7">
        <v>5.9521871819637057E-2</v>
      </c>
      <c r="M16" s="7">
        <v>9.4880116250505769E-2</v>
      </c>
      <c r="N16" s="7">
        <v>0.12392947103381836</v>
      </c>
      <c r="O16" s="7">
        <v>5.0752380952614064E-2</v>
      </c>
      <c r="P16" s="7">
        <v>5.3726046842022084E-2</v>
      </c>
      <c r="Q16" s="40">
        <f t="shared" si="31"/>
        <v>9.4782843923642765E-2</v>
      </c>
      <c r="R16" s="40">
        <f t="shared" si="32"/>
        <v>0.10670025149271793</v>
      </c>
      <c r="S16" s="40">
        <f t="shared" si="33"/>
        <v>5.2471281472110408E-2</v>
      </c>
      <c r="T16" s="40">
        <f t="shared" si="34"/>
        <v>8.9002672631281421E-2</v>
      </c>
      <c r="U16" s="7">
        <v>5.9064089520578698E-2</v>
      </c>
      <c r="V16" s="7">
        <v>8.8246548800643795E-2</v>
      </c>
      <c r="W16" s="7">
        <v>0.11266057934601939</v>
      </c>
      <c r="X16" s="7">
        <v>4.675238095269043E-2</v>
      </c>
      <c r="Y16" s="7">
        <v>5.118523775750481E-2</v>
      </c>
      <c r="Z16" s="7">
        <f t="shared" si="22"/>
        <v>8.769670751748955E-2</v>
      </c>
      <c r="AA16" s="7">
        <f t="shared" si="23"/>
        <v>9.8180578145061842E-2</v>
      </c>
      <c r="AB16" s="7">
        <f t="shared" si="24"/>
        <v>4.931475350832587E-2</v>
      </c>
      <c r="AC16" s="7">
        <f t="shared" si="25"/>
        <v>8.255644903777834E-2</v>
      </c>
      <c r="AD16" s="7">
        <v>5.8148524922582254E-2</v>
      </c>
      <c r="AE16" s="7">
        <v>8.3322838459330958E-2</v>
      </c>
      <c r="AF16" s="7">
        <v>9.8328085643138718E-2</v>
      </c>
      <c r="AG16" s="7">
        <v>3.8019047619537866E-2</v>
      </c>
      <c r="AH16" s="7">
        <v>4.6479772888704265E-2</v>
      </c>
      <c r="AI16" s="7">
        <f t="shared" si="3"/>
        <v>7.9814810653170282E-2</v>
      </c>
      <c r="AJ16" s="7">
        <f t="shared" si="4"/>
        <v>8.9428449147707326E-2</v>
      </c>
      <c r="AK16" s="7">
        <f t="shared" si="15"/>
        <v>4.2909692904298205E-2</v>
      </c>
      <c r="AL16" s="33">
        <f t="shared" si="5"/>
        <v>7.5121745387195044E-2</v>
      </c>
      <c r="AM16" s="7">
        <f t="shared" si="36"/>
        <v>6.0009493068766441E-2</v>
      </c>
      <c r="AN16" s="7">
        <f t="shared" si="37"/>
        <v>0.10197475132002921</v>
      </c>
      <c r="AO16" s="7">
        <f t="shared" si="38"/>
        <v>0.14888931184172272</v>
      </c>
      <c r="AP16" s="7">
        <f t="shared" si="39"/>
        <v>7.7489828678545147E-2</v>
      </c>
      <c r="AQ16" s="7">
        <f t="shared" si="40"/>
        <v>6.5296449153733407E-2</v>
      </c>
      <c r="AR16" s="40">
        <f t="shared" si="41"/>
        <v>0.1090898343737603</v>
      </c>
      <c r="AS16" s="40">
        <f t="shared" si="42"/>
        <v>0.12106420973767085</v>
      </c>
      <c r="AT16" s="40">
        <f t="shared" si="43"/>
        <v>7.0441556552792828E-2</v>
      </c>
      <c r="AU16" s="40">
        <f t="shared" si="44"/>
        <v>0.10292439317919042</v>
      </c>
      <c r="AV16" s="7">
        <f t="shared" si="45"/>
        <v>5.9722388628939978E-2</v>
      </c>
      <c r="AW16" s="7">
        <f t="shared" si="46"/>
        <v>9.7814418623327667E-2</v>
      </c>
      <c r="AX16" s="7">
        <f t="shared" si="47"/>
        <v>0.14182187205179281</v>
      </c>
      <c r="AY16" s="7">
        <f t="shared" si="48"/>
        <v>7.4981173884233115E-2</v>
      </c>
      <c r="AZ16" s="7">
        <f t="shared" si="49"/>
        <v>6.3702945930876539E-2</v>
      </c>
      <c r="BA16" s="7">
        <f t="shared" si="50"/>
        <v>0.10464566685656414</v>
      </c>
      <c r="BB16" s="7">
        <f t="shared" si="51"/>
        <v>0.11572097989017638</v>
      </c>
      <c r="BC16" s="7">
        <f t="shared" si="52"/>
        <v>6.8461896800323011E-2</v>
      </c>
      <c r="BD16" s="7">
        <f t="shared" si="53"/>
        <v>9.888155574835103E-2</v>
      </c>
      <c r="BE16" s="7">
        <f t="shared" si="54"/>
        <v>5.9148179749362477E-2</v>
      </c>
      <c r="BF16" s="7">
        <f t="shared" si="55"/>
        <v>9.4726446234884173E-2</v>
      </c>
      <c r="BG16" s="7">
        <f t="shared" si="56"/>
        <v>0.13283305229107659</v>
      </c>
      <c r="BH16" s="7">
        <f t="shared" si="57"/>
        <v>6.9503944249993996E-2</v>
      </c>
      <c r="BI16" s="7">
        <f t="shared" si="58"/>
        <v>6.0751849180174372E-2</v>
      </c>
      <c r="BJ16" s="7">
        <f t="shared" si="59"/>
        <v>9.9702427267232899E-2</v>
      </c>
      <c r="BK16" s="7">
        <f t="shared" si="60"/>
        <v>0.1102319622976589</v>
      </c>
      <c r="BL16" s="7">
        <f t="shared" si="61"/>
        <v>6.4444875302208049E-2</v>
      </c>
      <c r="BM16" s="33">
        <f t="shared" si="62"/>
        <v>9.4218779508930789E-2</v>
      </c>
      <c r="BN16" s="40">
        <f t="shared" si="63"/>
        <v>6.0016793576139434E-2</v>
      </c>
      <c r="BO16" s="40">
        <f t="shared" si="63"/>
        <v>0.10210019546649125</v>
      </c>
      <c r="BP16" s="40">
        <f t="shared" si="63"/>
        <v>0.14934811754834049</v>
      </c>
      <c r="BQ16" s="40">
        <f t="shared" si="63"/>
        <v>7.8016552945280995E-2</v>
      </c>
      <c r="BR16" s="40">
        <f t="shared" si="63"/>
        <v>6.5503231716764601E-2</v>
      </c>
      <c r="BS16" s="40">
        <f t="shared" si="63"/>
        <v>0.10933654648763834</v>
      </c>
      <c r="BT16" s="40">
        <f t="shared" si="63"/>
        <v>0.12130211000446074</v>
      </c>
      <c r="BU16" s="40">
        <f t="shared" si="63"/>
        <v>7.0766595378916775E-2</v>
      </c>
      <c r="BV16" s="40">
        <f t="shared" si="63"/>
        <v>0.10316995346634329</v>
      </c>
      <c r="BW16" s="40">
        <f t="shared" si="63"/>
        <v>5.9741767949934244E-2</v>
      </c>
      <c r="BX16" s="40">
        <f t="shared" si="64"/>
        <v>9.7959015554692913E-2</v>
      </c>
      <c r="BY16" s="40">
        <f t="shared" si="64"/>
        <v>0.14228318627336436</v>
      </c>
      <c r="BZ16" s="40">
        <f t="shared" si="64"/>
        <v>7.5458784183021418E-2</v>
      </c>
      <c r="CA16" s="40">
        <f t="shared" si="64"/>
        <v>6.389872804041255E-2</v>
      </c>
      <c r="CB16" s="40">
        <f t="shared" si="64"/>
        <v>0.10489835939725711</v>
      </c>
      <c r="CC16" s="40">
        <f t="shared" si="64"/>
        <v>0.11597416771454419</v>
      </c>
      <c r="CD16" s="40">
        <f t="shared" si="64"/>
        <v>6.8762000916741325E-2</v>
      </c>
      <c r="CE16" s="40">
        <f t="shared" si="64"/>
        <v>9.9129396282597981E-2</v>
      </c>
      <c r="CF16" s="40">
        <f t="shared" si="64"/>
        <v>5.9126946917787013E-2</v>
      </c>
      <c r="CG16" s="40">
        <f t="shared" si="64"/>
        <v>9.4716304994455561E-2</v>
      </c>
      <c r="CH16" s="40">
        <f t="shared" si="65"/>
        <v>0.13286662319760414</v>
      </c>
      <c r="CI16" s="40">
        <f t="shared" si="65"/>
        <v>6.9567393426068991E-2</v>
      </c>
      <c r="CJ16" s="40">
        <f t="shared" si="65"/>
        <v>6.0796745126642661E-2</v>
      </c>
      <c r="CK16" s="40">
        <f t="shared" si="65"/>
        <v>9.9710562833070393E-2</v>
      </c>
      <c r="CL16" s="40">
        <f t="shared" si="65"/>
        <v>0.11023605722134736</v>
      </c>
      <c r="CM16" s="40">
        <f t="shared" si="65"/>
        <v>6.4496894625728815E-2</v>
      </c>
      <c r="CN16" s="48">
        <f t="shared" si="65"/>
        <v>9.4235126553351631E-2</v>
      </c>
      <c r="CO16" s="108">
        <f t="shared" si="20"/>
        <v>8.1906558327684217E-2</v>
      </c>
      <c r="CP16" s="40">
        <f t="shared" si="19"/>
        <v>0.12050690122529531</v>
      </c>
      <c r="CQ16" s="40">
        <f t="shared" si="19"/>
        <v>0.19739185647185398</v>
      </c>
      <c r="CR16" s="40">
        <f t="shared" si="19"/>
        <v>0.13582427048563001</v>
      </c>
      <c r="CS16" s="40">
        <f t="shared" si="19"/>
        <v>0.12027708450104706</v>
      </c>
      <c r="CT16" s="40">
        <f t="shared" si="19"/>
        <v>0.14404553008243631</v>
      </c>
      <c r="CU16" s="40">
        <f t="shared" si="19"/>
        <v>0.15221402625554967</v>
      </c>
      <c r="CV16" s="40">
        <f t="shared" si="19"/>
        <v>0.12778537287920649</v>
      </c>
      <c r="CW16" s="48">
        <f t="shared" si="19"/>
        <v>0.1414062802921093</v>
      </c>
    </row>
    <row r="17" spans="1:101" x14ac:dyDescent="0.25">
      <c r="A17" s="89"/>
      <c r="B17" s="2" t="s">
        <v>5</v>
      </c>
      <c r="C17" s="7">
        <v>0.11260775862062294</v>
      </c>
      <c r="D17" s="7">
        <v>0.21458222329928173</v>
      </c>
      <c r="E17" s="7">
        <v>0.19969458438194043</v>
      </c>
      <c r="F17" s="7">
        <v>0.13608737864155424</v>
      </c>
      <c r="G17" s="7">
        <v>7.8463747307914791E-2</v>
      </c>
      <c r="H17" s="7">
        <f t="shared" si="27"/>
        <v>0.1892364981590213</v>
      </c>
      <c r="I17" s="7">
        <f t="shared" si="28"/>
        <v>0.20852446722336077</v>
      </c>
      <c r="J17" s="7">
        <f t="shared" si="29"/>
        <v>0.10277856268228149</v>
      </c>
      <c r="K17" s="7">
        <f t="shared" si="30"/>
        <v>0.17364138309993429</v>
      </c>
      <c r="L17" s="7">
        <v>0.1229806714147938</v>
      </c>
      <c r="M17" s="7">
        <v>0.23414386049957334</v>
      </c>
      <c r="N17" s="7">
        <v>0.18517317380265402</v>
      </c>
      <c r="O17" s="7">
        <v>0.10500000000080187</v>
      </c>
      <c r="P17" s="7">
        <v>6.5117104329554684E-2</v>
      </c>
      <c r="Q17" s="40">
        <f t="shared" si="31"/>
        <v>0.19104879975916503</v>
      </c>
      <c r="R17" s="40">
        <f t="shared" si="32"/>
        <v>0.21421776768342235</v>
      </c>
      <c r="S17" s="40">
        <f t="shared" si="33"/>
        <v>8.1946054924957157E-2</v>
      </c>
      <c r="T17" s="40">
        <f t="shared" si="34"/>
        <v>0.17331953633723876</v>
      </c>
      <c r="U17" s="7">
        <v>0.11779247202434349</v>
      </c>
      <c r="V17" s="7">
        <v>0.17709614918870159</v>
      </c>
      <c r="W17" s="7">
        <v>0.14761335012536506</v>
      </c>
      <c r="X17" s="7">
        <v>8.9485714286243953E-2</v>
      </c>
      <c r="Y17" s="7">
        <v>5.1369765791525683E-2</v>
      </c>
      <c r="Z17" s="7">
        <f t="shared" si="22"/>
        <v>0.15081572667107659</v>
      </c>
      <c r="AA17" s="7">
        <f t="shared" si="23"/>
        <v>0.16509964617350226</v>
      </c>
      <c r="AB17" s="7">
        <f t="shared" si="24"/>
        <v>6.7453136953990231E-2</v>
      </c>
      <c r="AC17" s="7">
        <f t="shared" si="25"/>
        <v>0.13681525101111361</v>
      </c>
      <c r="AD17" s="7">
        <v>0.11051881993881482</v>
      </c>
      <c r="AE17" s="7">
        <v>0.14847905061790917</v>
      </c>
      <c r="AF17" s="7">
        <v>0.13498110831152291</v>
      </c>
      <c r="AG17" s="7">
        <v>6.0990476191262098E-2</v>
      </c>
      <c r="AH17" s="7">
        <v>4.3321504613423455E-2</v>
      </c>
      <c r="AI17" s="7">
        <f t="shared" si="3"/>
        <v>0.12958305599864209</v>
      </c>
      <c r="AJ17" s="7">
        <f t="shared" si="4"/>
        <v>0.14298675983406309</v>
      </c>
      <c r="AK17" s="7">
        <f t="shared" si="15"/>
        <v>5.0777087884158377E-2</v>
      </c>
      <c r="AL17" s="33">
        <f t="shared" si="5"/>
        <v>0.11743874425507944</v>
      </c>
      <c r="AM17" s="7">
        <f t="shared" si="36"/>
        <v>0.11911327297376646</v>
      </c>
      <c r="AN17" s="7">
        <f t="shared" si="37"/>
        <v>0.22685057203629197</v>
      </c>
      <c r="AO17" s="7">
        <f t="shared" si="38"/>
        <v>0.19058728281429149</v>
      </c>
      <c r="AP17" s="7">
        <f t="shared" si="39"/>
        <v>0.11659050327375282</v>
      </c>
      <c r="AQ17" s="7">
        <f t="shared" si="40"/>
        <v>7.0093217333846478E-2</v>
      </c>
      <c r="AR17" s="40">
        <f t="shared" si="41"/>
        <v>0.19037310793352799</v>
      </c>
      <c r="AS17" s="40">
        <f t="shared" si="42"/>
        <v>0.21209509859707704</v>
      </c>
      <c r="AT17" s="40">
        <f t="shared" si="43"/>
        <v>8.9713170066293507E-2</v>
      </c>
      <c r="AU17" s="40">
        <f t="shared" si="44"/>
        <v>0.17343953249386296</v>
      </c>
      <c r="AV17" s="7">
        <f t="shared" si="45"/>
        <v>0.11585942265502937</v>
      </c>
      <c r="AW17" s="7">
        <f t="shared" si="46"/>
        <v>0.19107231841447217</v>
      </c>
      <c r="AX17" s="7">
        <f t="shared" si="47"/>
        <v>0.16703112487845545</v>
      </c>
      <c r="AY17" s="7">
        <f t="shared" si="48"/>
        <v>0.10686050646402899</v>
      </c>
      <c r="AZ17" s="7">
        <f t="shared" si="49"/>
        <v>6.1471385650567631E-2</v>
      </c>
      <c r="BA17" s="7">
        <f t="shared" si="50"/>
        <v>0.16514038500996142</v>
      </c>
      <c r="BB17" s="7">
        <f t="shared" si="51"/>
        <v>0.18128999584312347</v>
      </c>
      <c r="BC17" s="7">
        <f t="shared" si="52"/>
        <v>8.06237380282607E-2</v>
      </c>
      <c r="BD17" s="7">
        <f t="shared" si="53"/>
        <v>0.15054536989434636</v>
      </c>
      <c r="BE17" s="7">
        <f t="shared" si="54"/>
        <v>0.11129765211081248</v>
      </c>
      <c r="BF17" s="7">
        <f t="shared" si="55"/>
        <v>0.17312471303189997</v>
      </c>
      <c r="BG17" s="7">
        <f t="shared" si="56"/>
        <v>0.1591086413810032</v>
      </c>
      <c r="BH17" s="7">
        <f t="shared" si="57"/>
        <v>8.8989327548178065E-2</v>
      </c>
      <c r="BI17" s="7">
        <f t="shared" si="58"/>
        <v>5.6423808402890893E-2</v>
      </c>
      <c r="BJ17" s="7">
        <f t="shared" si="59"/>
        <v>0.1518240247400944</v>
      </c>
      <c r="BK17" s="7">
        <f t="shared" si="60"/>
        <v>0.16742159625998096</v>
      </c>
      <c r="BL17" s="7">
        <f t="shared" si="61"/>
        <v>7.0165125415756951E-2</v>
      </c>
      <c r="BM17" s="33">
        <f t="shared" si="62"/>
        <v>0.13839312825147823</v>
      </c>
      <c r="BN17" s="40">
        <f t="shared" si="63"/>
        <v>0.11912776380318522</v>
      </c>
      <c r="BO17" s="40">
        <f t="shared" si="63"/>
        <v>0.22712963205865189</v>
      </c>
      <c r="BP17" s="40">
        <f t="shared" si="63"/>
        <v>0.19117458174046914</v>
      </c>
      <c r="BQ17" s="40">
        <f t="shared" si="63"/>
        <v>0.11738300789523012</v>
      </c>
      <c r="BR17" s="40">
        <f t="shared" si="63"/>
        <v>7.031519043221926E-2</v>
      </c>
      <c r="BS17" s="40">
        <f t="shared" si="63"/>
        <v>0.1908036462339428</v>
      </c>
      <c r="BT17" s="40">
        <f t="shared" si="63"/>
        <v>0.21251188139895058</v>
      </c>
      <c r="BU17" s="40">
        <f t="shared" si="63"/>
        <v>9.0127133994878053E-2</v>
      </c>
      <c r="BV17" s="40">
        <f t="shared" si="63"/>
        <v>0.17385333004065739</v>
      </c>
      <c r="BW17" s="40">
        <f t="shared" si="63"/>
        <v>0.11589701788511624</v>
      </c>
      <c r="BX17" s="40">
        <f t="shared" si="64"/>
        <v>0.19135477647434135</v>
      </c>
      <c r="BY17" s="40">
        <f t="shared" si="64"/>
        <v>0.16757443905303768</v>
      </c>
      <c r="BZ17" s="40">
        <f t="shared" si="64"/>
        <v>0.1075411797020841</v>
      </c>
      <c r="CA17" s="40">
        <f t="shared" si="64"/>
        <v>6.1660309371172776E-2</v>
      </c>
      <c r="CB17" s="40">
        <f t="shared" si="64"/>
        <v>0.16553915683408654</v>
      </c>
      <c r="CC17" s="40">
        <f t="shared" si="64"/>
        <v>0.18168664318979069</v>
      </c>
      <c r="CD17" s="40">
        <f t="shared" si="64"/>
        <v>8.0977153822945458E-2</v>
      </c>
      <c r="CE17" s="40">
        <f t="shared" si="64"/>
        <v>0.150922702599325</v>
      </c>
      <c r="CF17" s="40">
        <f t="shared" si="64"/>
        <v>0.11125769882210558</v>
      </c>
      <c r="CG17" s="40">
        <f t="shared" si="64"/>
        <v>0.17310617861612934</v>
      </c>
      <c r="CH17" s="40">
        <f t="shared" si="65"/>
        <v>0.15914885291898564</v>
      </c>
      <c r="CI17" s="40">
        <f t="shared" si="65"/>
        <v>8.9070564657428894E-2</v>
      </c>
      <c r="CJ17" s="40">
        <f t="shared" si="65"/>
        <v>5.6465505903720542E-2</v>
      </c>
      <c r="CK17" s="40">
        <f t="shared" si="65"/>
        <v>0.15183641334870548</v>
      </c>
      <c r="CL17" s="40">
        <f t="shared" si="65"/>
        <v>0.16742781567807166</v>
      </c>
      <c r="CM17" s="40">
        <f t="shared" si="65"/>
        <v>7.0221762073703162E-2</v>
      </c>
      <c r="CN17" s="48">
        <f t="shared" si="65"/>
        <v>0.13841713958580942</v>
      </c>
      <c r="CO17" s="108">
        <f t="shared" si="20"/>
        <v>0.15162507254779814</v>
      </c>
      <c r="CP17" s="40">
        <f t="shared" si="19"/>
        <v>0.22701150161623102</v>
      </c>
      <c r="CQ17" s="40">
        <f t="shared" si="19"/>
        <v>0.20651221854903831</v>
      </c>
      <c r="CR17" s="40">
        <f t="shared" si="19"/>
        <v>0.15093140949789294</v>
      </c>
      <c r="CS17" s="40">
        <f t="shared" si="19"/>
        <v>0.11134314674277525</v>
      </c>
      <c r="CT17" s="40">
        <f t="shared" si="19"/>
        <v>0.20471195508746184</v>
      </c>
      <c r="CU17" s="40">
        <f t="shared" si="19"/>
        <v>0.21855765873945901</v>
      </c>
      <c r="CV17" s="40">
        <f t="shared" si="19"/>
        <v>0.13046172507910728</v>
      </c>
      <c r="CW17" s="48">
        <f t="shared" si="19"/>
        <v>0.19434427635125759</v>
      </c>
    </row>
    <row r="18" spans="1:101" x14ac:dyDescent="0.25">
      <c r="A18" s="89"/>
      <c r="B18" s="2" t="s">
        <v>4</v>
      </c>
      <c r="C18" s="7">
        <v>1.5032327586233735E-2</v>
      </c>
      <c r="D18" s="7">
        <v>4.1927827560891077E-2</v>
      </c>
      <c r="E18" s="7">
        <v>0.11220717884211563</v>
      </c>
      <c r="F18" s="7">
        <v>6.9611650486165744E-2</v>
      </c>
      <c r="G18" s="7">
        <v>3.5563531945712865E-2</v>
      </c>
      <c r="H18" s="7">
        <f t="shared" si="27"/>
        <v>6.4268866910220976E-2</v>
      </c>
      <c r="I18" s="7">
        <f t="shared" si="28"/>
        <v>7.052438135960791E-2</v>
      </c>
      <c r="J18" s="7">
        <f t="shared" si="29"/>
        <v>4.9930445258799548E-2</v>
      </c>
      <c r="K18" s="7">
        <f t="shared" si="30"/>
        <v>6.0227593238297308E-2</v>
      </c>
      <c r="L18" s="7">
        <v>1.9277721261555966E-2</v>
      </c>
      <c r="M18" s="7">
        <v>4.3901671106695093E-2</v>
      </c>
      <c r="N18" s="7">
        <v>9.91372795975623E-2</v>
      </c>
      <c r="O18" s="7">
        <v>6.9390476191934169E-2</v>
      </c>
      <c r="P18" s="7">
        <v>3.5415188076868651E-2</v>
      </c>
      <c r="Q18" s="40">
        <f t="shared" si="31"/>
        <v>6.1520649131742378E-2</v>
      </c>
      <c r="R18" s="40">
        <f t="shared" si="32"/>
        <v>6.6376950417304334E-2</v>
      </c>
      <c r="S18" s="40">
        <f t="shared" si="33"/>
        <v>4.9751369929512013E-2</v>
      </c>
      <c r="T18" s="40">
        <f t="shared" si="34"/>
        <v>5.7845398082244731E-2</v>
      </c>
      <c r="U18" s="7">
        <v>1.8514750763096766E-2</v>
      </c>
      <c r="V18" s="7">
        <v>4.4434487769362457E-2</v>
      </c>
      <c r="W18" s="7">
        <v>9.6618387909903111E-2</v>
      </c>
      <c r="X18" s="7">
        <v>5.7933333334806054E-2</v>
      </c>
      <c r="Y18" s="7">
        <v>3.4378992193250621E-2</v>
      </c>
      <c r="Z18" s="7">
        <f t="shared" si="22"/>
        <v>5.9520154705678882E-2</v>
      </c>
      <c r="AA18" s="7">
        <f t="shared" si="23"/>
        <v>6.5668031912711824E-2</v>
      </c>
      <c r="AB18" s="7">
        <f t="shared" si="24"/>
        <v>4.4317960683551733E-2</v>
      </c>
      <c r="AC18" s="7">
        <f t="shared" si="25"/>
        <v>5.5980662194316307E-2</v>
      </c>
      <c r="AD18" s="7">
        <v>1.4191251271512988E-2</v>
      </c>
      <c r="AE18" s="7">
        <v>3.9651247275074769E-2</v>
      </c>
      <c r="AF18" s="7">
        <v>9.3227329975339973E-2</v>
      </c>
      <c r="AG18" s="7">
        <v>5.5704761906079703E-2</v>
      </c>
      <c r="AH18" s="7">
        <v>3.3655074521165645E-2</v>
      </c>
      <c r="AI18" s="7">
        <f t="shared" si="3"/>
        <v>5.552937544760321E-2</v>
      </c>
      <c r="AJ18" s="7">
        <f t="shared" si="4"/>
        <v>6.1451268239012459E-2</v>
      </c>
      <c r="AK18" s="7">
        <f t="shared" si="15"/>
        <v>4.2959140672819369E-2</v>
      </c>
      <c r="AL18" s="33">
        <f t="shared" si="5"/>
        <v>5.2449807258099501E-2</v>
      </c>
      <c r="AM18" s="7">
        <f t="shared" si="36"/>
        <v>1.7694884385619336E-2</v>
      </c>
      <c r="AN18" s="7">
        <f t="shared" si="37"/>
        <v>4.3165750579515487E-2</v>
      </c>
      <c r="AO18" s="7">
        <f t="shared" si="38"/>
        <v>0.10401021249170317</v>
      </c>
      <c r="AP18" s="7">
        <f t="shared" si="39"/>
        <v>6.9472937997762441E-2</v>
      </c>
      <c r="AQ18" s="7">
        <f t="shared" si="40"/>
        <v>3.5470496056265378E-2</v>
      </c>
      <c r="AR18" s="40">
        <f t="shared" si="41"/>
        <v>6.2545284483739597E-2</v>
      </c>
      <c r="AS18" s="40">
        <f t="shared" si="42"/>
        <v>6.792326323018627E-2</v>
      </c>
      <c r="AT18" s="40">
        <f t="shared" si="43"/>
        <v>4.9818135712957359E-2</v>
      </c>
      <c r="AU18" s="40">
        <f t="shared" si="44"/>
        <v>5.8733566913464236E-2</v>
      </c>
      <c r="AV18" s="7">
        <f t="shared" si="45"/>
        <v>1.7216376985890625E-2</v>
      </c>
      <c r="AW18" s="7">
        <f t="shared" si="46"/>
        <v>4.349991384834432E-2</v>
      </c>
      <c r="AX18" s="7">
        <f t="shared" si="47"/>
        <v>0.10243045506452328</v>
      </c>
      <c r="AY18" s="7">
        <f t="shared" si="48"/>
        <v>6.2287433908212196E-2</v>
      </c>
      <c r="AZ18" s="7">
        <f t="shared" si="49"/>
        <v>3.4820631613431782E-2</v>
      </c>
      <c r="BA18" s="7">
        <f t="shared" si="50"/>
        <v>6.129064700048098E-2</v>
      </c>
      <c r="BB18" s="7">
        <f t="shared" si="51"/>
        <v>6.7478655278847152E-2</v>
      </c>
      <c r="BC18" s="7">
        <f t="shared" si="52"/>
        <v>4.6410498674307916E-2</v>
      </c>
      <c r="BD18" s="7">
        <f t="shared" si="53"/>
        <v>5.7564072257097573E-2</v>
      </c>
      <c r="BE18" s="7">
        <f t="shared" si="54"/>
        <v>1.450483505389704E-2</v>
      </c>
      <c r="BF18" s="7">
        <f t="shared" si="55"/>
        <v>4.0500039048701489E-2</v>
      </c>
      <c r="BG18" s="7">
        <f t="shared" si="56"/>
        <v>0.10030370662814976</v>
      </c>
      <c r="BH18" s="7">
        <f t="shared" si="57"/>
        <v>6.0889754808400226E-2</v>
      </c>
      <c r="BI18" s="7">
        <f t="shared" si="58"/>
        <v>3.436661672873232E-2</v>
      </c>
      <c r="BJ18" s="7">
        <f t="shared" si="59"/>
        <v>5.8787775120730058E-2</v>
      </c>
      <c r="BK18" s="7">
        <f t="shared" si="60"/>
        <v>6.4834054177169989E-2</v>
      </c>
      <c r="BL18" s="7">
        <f t="shared" si="61"/>
        <v>4.555829609065893E-2</v>
      </c>
      <c r="BM18" s="33">
        <f t="shared" si="62"/>
        <v>5.5349648216115155E-2</v>
      </c>
      <c r="BN18" s="40">
        <f t="shared" si="63"/>
        <v>1.7697037072257987E-2</v>
      </c>
      <c r="BO18" s="40">
        <f t="shared" si="63"/>
        <v>4.3218850887854036E-2</v>
      </c>
      <c r="BP18" s="40">
        <f t="shared" si="63"/>
        <v>0.1043307222613262</v>
      </c>
      <c r="BQ18" s="40">
        <f t="shared" si="63"/>
        <v>6.9945168778871247E-2</v>
      </c>
      <c r="BR18" s="40">
        <f t="shared" si="63"/>
        <v>3.5582824983512763E-2</v>
      </c>
      <c r="BS18" s="40">
        <f t="shared" si="63"/>
        <v>6.2686733771261827E-2</v>
      </c>
      <c r="BT18" s="40">
        <f t="shared" si="63"/>
        <v>6.8056737545004131E-2</v>
      </c>
      <c r="BU18" s="40">
        <f t="shared" si="63"/>
        <v>5.0048011785325058E-2</v>
      </c>
      <c r="BV18" s="40">
        <f t="shared" si="63"/>
        <v>5.8873695323370653E-2</v>
      </c>
      <c r="BW18" s="40">
        <f t="shared" si="63"/>
        <v>1.7221963528954748E-2</v>
      </c>
      <c r="BX18" s="40">
        <f t="shared" si="64"/>
        <v>4.3564218826543342E-2</v>
      </c>
      <c r="BY18" s="40">
        <f t="shared" si="64"/>
        <v>0.10276363798588575</v>
      </c>
      <c r="BZ18" s="40">
        <f t="shared" si="64"/>
        <v>6.2684188431762183E-2</v>
      </c>
      <c r="CA18" s="40">
        <f t="shared" si="64"/>
        <v>3.492764796272356E-2</v>
      </c>
      <c r="CB18" s="40">
        <f t="shared" si="64"/>
        <v>6.1438648248659716E-2</v>
      </c>
      <c r="CC18" s="40">
        <f t="shared" si="64"/>
        <v>6.7626292932257373E-2</v>
      </c>
      <c r="CD18" s="40">
        <f t="shared" si="64"/>
        <v>4.6613940038747588E-2</v>
      </c>
      <c r="CE18" s="40">
        <f t="shared" si="64"/>
        <v>5.7708353061678937E-2</v>
      </c>
      <c r="CF18" s="40">
        <f t="shared" si="64"/>
        <v>1.449962815283881E-2</v>
      </c>
      <c r="CG18" s="40">
        <f t="shared" si="64"/>
        <v>4.0495703188446128E-2</v>
      </c>
      <c r="CH18" s="40">
        <f t="shared" si="65"/>
        <v>0.10032905639088954</v>
      </c>
      <c r="CI18" s="40">
        <f t="shared" si="65"/>
        <v>6.0945340211727921E-2</v>
      </c>
      <c r="CJ18" s="40">
        <f t="shared" si="65"/>
        <v>3.4392013845129112E-2</v>
      </c>
      <c r="CK18" s="40">
        <f t="shared" si="65"/>
        <v>5.8792572113421648E-2</v>
      </c>
      <c r="CL18" s="40">
        <f t="shared" si="65"/>
        <v>6.4836462648349621E-2</v>
      </c>
      <c r="CM18" s="40">
        <f t="shared" si="65"/>
        <v>4.5595070337366386E-2</v>
      </c>
      <c r="CN18" s="48">
        <f t="shared" si="65"/>
        <v>5.5359251430705518E-2</v>
      </c>
      <c r="CO18" s="108">
        <f t="shared" si="20"/>
        <v>2.0240858966955155E-2</v>
      </c>
      <c r="CP18" s="40">
        <f t="shared" si="19"/>
        <v>4.4356419407721455E-2</v>
      </c>
      <c r="CQ18" s="40">
        <f t="shared" si="19"/>
        <v>0.11603796623495016</v>
      </c>
      <c r="CR18" s="40">
        <f t="shared" si="19"/>
        <v>7.720469473532425E-2</v>
      </c>
      <c r="CS18" s="40">
        <f t="shared" si="19"/>
        <v>5.046605205565366E-2</v>
      </c>
      <c r="CT18" s="40">
        <f t="shared" si="19"/>
        <v>6.9524671638085983E-2</v>
      </c>
      <c r="CU18" s="40">
        <f t="shared" si="19"/>
        <v>7.3917674406497061E-2</v>
      </c>
      <c r="CV18" s="40">
        <f t="shared" si="19"/>
        <v>6.3379092414121735E-2</v>
      </c>
      <c r="CW18" s="48">
        <f t="shared" si="19"/>
        <v>6.7408401242337337E-2</v>
      </c>
    </row>
    <row r="19" spans="1:101" x14ac:dyDescent="0.25">
      <c r="A19" s="89"/>
      <c r="B19" s="2" t="s">
        <v>3</v>
      </c>
      <c r="C19" s="7">
        <v>4.79525862074407E-3</v>
      </c>
      <c r="D19" s="7">
        <v>8.3579559214790634E-3</v>
      </c>
      <c r="E19" s="7">
        <v>1.8069899244532631E-2</v>
      </c>
      <c r="F19" s="7">
        <v>1.7776699029104934E-2</v>
      </c>
      <c r="G19" s="7">
        <v>3.9411342425319431E-3</v>
      </c>
      <c r="H19" s="7">
        <f t="shared" si="27"/>
        <v>1.2131322278857987E-2</v>
      </c>
      <c r="I19" s="7">
        <f t="shared" si="28"/>
        <v>1.2309729873069117E-2</v>
      </c>
      <c r="J19" s="7">
        <f t="shared" si="29"/>
        <v>9.7791766497834099E-3</v>
      </c>
      <c r="K19" s="7">
        <f t="shared" si="30"/>
        <v>1.0978268628021559E-2</v>
      </c>
      <c r="L19" s="7">
        <v>4.5269582909724729E-3</v>
      </c>
      <c r="M19" s="7">
        <v>5.7762170018508556E-3</v>
      </c>
      <c r="N19" s="7">
        <v>1.4826826196745434E-2</v>
      </c>
      <c r="O19" s="7">
        <v>1.4209523809627637E-2</v>
      </c>
      <c r="P19" s="7">
        <v>2.6330731013438674E-3</v>
      </c>
      <c r="Q19" s="40">
        <f t="shared" si="31"/>
        <v>9.4808500145521727E-3</v>
      </c>
      <c r="R19" s="40">
        <f t="shared" si="32"/>
        <v>9.4588951716777885E-3</v>
      </c>
      <c r="S19" s="40">
        <f t="shared" si="33"/>
        <v>7.5178617748069866E-3</v>
      </c>
      <c r="T19" s="40">
        <f t="shared" si="34"/>
        <v>8.5167873904869289E-3</v>
      </c>
      <c r="U19" s="7">
        <v>7.0701932858651187E-3</v>
      </c>
      <c r="V19" s="7">
        <v>5.2676192784406753E-3</v>
      </c>
      <c r="W19" s="7">
        <v>1.3772040302493366E-2</v>
      </c>
      <c r="X19" s="7">
        <v>1.1361904761997317E-2</v>
      </c>
      <c r="Y19" s="7">
        <v>2.4627395314317864E-3</v>
      </c>
      <c r="Z19" s="7">
        <f t="shared" si="22"/>
        <v>8.8594617475015059E-3</v>
      </c>
      <c r="AA19" s="7">
        <f t="shared" si="23"/>
        <v>8.7280543693694767E-3</v>
      </c>
      <c r="AB19" s="7">
        <f t="shared" si="24"/>
        <v>6.217823245513259E-3</v>
      </c>
      <c r="AC19" s="7">
        <f t="shared" si="25"/>
        <v>7.9589007503776468E-3</v>
      </c>
      <c r="AD19" s="7">
        <v>6.7650050864814359E-3</v>
      </c>
      <c r="AE19" s="7">
        <v>3.0879147493468738E-3</v>
      </c>
      <c r="AF19" s="7">
        <v>1.3063602015268043E-2</v>
      </c>
      <c r="AG19" s="7">
        <v>1.1361904762188253E-2</v>
      </c>
      <c r="AH19" s="7">
        <v>2.4627395314317864E-3</v>
      </c>
      <c r="AI19" s="7">
        <f t="shared" si="3"/>
        <v>7.6088367106988157E-3</v>
      </c>
      <c r="AJ19" s="7">
        <f t="shared" si="4"/>
        <v>7.1470056825794995E-3</v>
      </c>
      <c r="AK19" s="7">
        <f t="shared" si="15"/>
        <v>6.2178232455938256E-3</v>
      </c>
      <c r="AL19" s="33">
        <f t="shared" si="5"/>
        <v>6.8843446582825627E-3</v>
      </c>
      <c r="AM19" s="7">
        <f t="shared" si="36"/>
        <v>4.6269903935916038E-3</v>
      </c>
      <c r="AN19" s="7">
        <f t="shared" si="37"/>
        <v>6.7387829918513368E-3</v>
      </c>
      <c r="AO19" s="7">
        <f t="shared" si="38"/>
        <v>1.6035961557084932E-2</v>
      </c>
      <c r="AP19" s="7">
        <f t="shared" si="39"/>
        <v>1.5539496224939027E-2</v>
      </c>
      <c r="AQ19" s="7">
        <f t="shared" si="40"/>
        <v>3.120765779242599E-3</v>
      </c>
      <c r="AR19" s="40">
        <f t="shared" si="41"/>
        <v>1.0469042290565793E-2</v>
      </c>
      <c r="AS19" s="40">
        <f t="shared" si="42"/>
        <v>1.052178983767587E-2</v>
      </c>
      <c r="AT19" s="40">
        <f t="shared" si="43"/>
        <v>8.3609620491166582E-3</v>
      </c>
      <c r="AU19" s="40">
        <f t="shared" si="44"/>
        <v>9.4345169510794986E-3</v>
      </c>
      <c r="AV19" s="7">
        <f t="shared" si="45"/>
        <v>6.2220150593719457E-3</v>
      </c>
      <c r="AW19" s="7">
        <f t="shared" si="46"/>
        <v>6.4198089625429645E-3</v>
      </c>
      <c r="AX19" s="7">
        <f t="shared" si="47"/>
        <v>1.5374438134425267E-2</v>
      </c>
      <c r="AY19" s="7">
        <f t="shared" si="48"/>
        <v>1.3753572930851918E-2</v>
      </c>
      <c r="AZ19" s="7">
        <f t="shared" si="49"/>
        <v>3.0139387475425035E-3</v>
      </c>
      <c r="BA19" s="7">
        <f t="shared" si="50"/>
        <v>1.0079330126741878E-2</v>
      </c>
      <c r="BB19" s="7">
        <f t="shared" si="51"/>
        <v>1.0063433017019719E-2</v>
      </c>
      <c r="BC19" s="7">
        <f t="shared" si="52"/>
        <v>7.5456250767753242E-3</v>
      </c>
      <c r="BD19" s="7">
        <f t="shared" si="53"/>
        <v>9.0846307024746234E-3</v>
      </c>
      <c r="BE19" s="7">
        <f t="shared" si="54"/>
        <v>6.030612099480458E-3</v>
      </c>
      <c r="BF19" s="7">
        <f t="shared" si="55"/>
        <v>5.0527774082431637E-3</v>
      </c>
      <c r="BG19" s="7">
        <f t="shared" si="56"/>
        <v>1.4930131357986281E-2</v>
      </c>
      <c r="BH19" s="7">
        <f t="shared" si="57"/>
        <v>1.3753572930971666E-2</v>
      </c>
      <c r="BI19" s="7">
        <f t="shared" si="58"/>
        <v>3.0139387475425035E-3</v>
      </c>
      <c r="BJ19" s="7">
        <f t="shared" si="59"/>
        <v>9.2949835031114723E-3</v>
      </c>
      <c r="BK19" s="7">
        <f t="shared" si="60"/>
        <v>9.0718566749616869E-3</v>
      </c>
      <c r="BL19" s="7">
        <f t="shared" si="61"/>
        <v>7.5456250768258532E-3</v>
      </c>
      <c r="BM19" s="33">
        <f t="shared" si="62"/>
        <v>8.4107081294138748E-3</v>
      </c>
      <c r="BN19" s="40">
        <f t="shared" si="63"/>
        <v>4.6275532941554278E-3</v>
      </c>
      <c r="BO19" s="40">
        <f t="shared" si="63"/>
        <v>6.7470726995452809E-3</v>
      </c>
      <c r="BP19" s="40">
        <f t="shared" si="63"/>
        <v>1.608537672720349E-2</v>
      </c>
      <c r="BQ19" s="40">
        <f t="shared" si="63"/>
        <v>1.5645123374903185E-2</v>
      </c>
      <c r="BR19" s="40">
        <f t="shared" si="63"/>
        <v>3.130648704804638E-3</v>
      </c>
      <c r="BS19" s="40">
        <f t="shared" si="63"/>
        <v>1.0492718553057263E-2</v>
      </c>
      <c r="BT19" s="40">
        <f t="shared" si="63"/>
        <v>1.0542465945130867E-2</v>
      </c>
      <c r="BU19" s="40">
        <f t="shared" si="63"/>
        <v>8.3995420780470943E-3</v>
      </c>
      <c r="BV19" s="40">
        <f t="shared" si="63"/>
        <v>9.4570261213558042E-3</v>
      </c>
      <c r="BW19" s="40">
        <f t="shared" si="63"/>
        <v>6.2240340413623665E-3</v>
      </c>
      <c r="BX19" s="40">
        <f t="shared" si="64"/>
        <v>6.429299226749406E-3</v>
      </c>
      <c r="BY19" s="40">
        <f t="shared" si="64"/>
        <v>1.5424447677082356E-2</v>
      </c>
      <c r="BZ19" s="40">
        <f t="shared" si="64"/>
        <v>1.3841179562445242E-2</v>
      </c>
      <c r="CA19" s="40">
        <f t="shared" si="64"/>
        <v>3.0232016674496373E-3</v>
      </c>
      <c r="CB19" s="40">
        <f t="shared" si="64"/>
        <v>1.0103669132978044E-2</v>
      </c>
      <c r="CC19" s="40">
        <f t="shared" si="64"/>
        <v>1.0085450966692014E-2</v>
      </c>
      <c r="CD19" s="40">
        <f t="shared" si="64"/>
        <v>7.5787014776979291E-3</v>
      </c>
      <c r="CE19" s="40">
        <f t="shared" si="64"/>
        <v>9.107400770256199E-3</v>
      </c>
      <c r="CF19" s="40">
        <f t="shared" si="64"/>
        <v>6.028447248904366E-3</v>
      </c>
      <c r="CG19" s="40">
        <f t="shared" si="64"/>
        <v>5.0522364671167315E-3</v>
      </c>
      <c r="CH19" s="40">
        <f t="shared" si="65"/>
        <v>1.4933904651120921E-2</v>
      </c>
      <c r="CI19" s="40">
        <f t="shared" si="65"/>
        <v>1.3766128374838545E-2</v>
      </c>
      <c r="CJ19" s="40">
        <f t="shared" si="65"/>
        <v>3.0161660646446883E-3</v>
      </c>
      <c r="CK19" s="40">
        <f t="shared" si="65"/>
        <v>9.2957419595735748E-3</v>
      </c>
      <c r="CL19" s="40">
        <f t="shared" si="65"/>
        <v>9.0721936784951655E-3</v>
      </c>
      <c r="CM19" s="40">
        <f t="shared" si="65"/>
        <v>7.5517158374983993E-3</v>
      </c>
      <c r="CN19" s="48">
        <f t="shared" si="65"/>
        <v>8.412167394967078E-3</v>
      </c>
      <c r="CO19" s="108">
        <f t="shared" si="20"/>
        <v>6.4567614626388336E-3</v>
      </c>
      <c r="CP19" s="40">
        <f t="shared" si="19"/>
        <v>8.8420750563804173E-3</v>
      </c>
      <c r="CQ19" s="40">
        <f t="shared" si="19"/>
        <v>1.8686811129583644E-2</v>
      </c>
      <c r="CR19" s="40">
        <f t="shared" si="19"/>
        <v>1.9715731667884154E-2</v>
      </c>
      <c r="CS19" s="40">
        <f t="shared" si="19"/>
        <v>5.592624662408216E-3</v>
      </c>
      <c r="CT19" s="40">
        <f t="shared" si="19"/>
        <v>1.3123402333381804E-2</v>
      </c>
      <c r="CU19" s="40">
        <f t="shared" si="19"/>
        <v>1.2902014696871807E-2</v>
      </c>
      <c r="CV19" s="40">
        <f t="shared" si="19"/>
        <v>1.2413174715509147E-2</v>
      </c>
      <c r="CW19" s="48">
        <f t="shared" si="19"/>
        <v>1.2287184276081539E-2</v>
      </c>
    </row>
    <row r="20" spans="1:101" x14ac:dyDescent="0.25">
      <c r="A20" s="89"/>
      <c r="B20" s="2" t="s">
        <v>2</v>
      </c>
      <c r="C20" s="7">
        <v>9.8599137932570465E-3</v>
      </c>
      <c r="D20" s="7">
        <v>7.4710583676101783E-2</v>
      </c>
      <c r="E20" s="7">
        <v>0.16338476070591962</v>
      </c>
      <c r="F20" s="7">
        <v>0.26701941747527025</v>
      </c>
      <c r="G20" s="7">
        <v>0.20271356783919622</v>
      </c>
      <c r="H20" s="7">
        <f t="shared" si="27"/>
        <v>0.11829892787059054</v>
      </c>
      <c r="I20" s="7">
        <f t="shared" si="28"/>
        <v>0.11079196217151727</v>
      </c>
      <c r="J20" s="7">
        <f t="shared" si="29"/>
        <v>0.22984800600640937</v>
      </c>
      <c r="K20" s="7">
        <f t="shared" si="30"/>
        <v>0.13018322263502502</v>
      </c>
      <c r="L20" s="7">
        <v>1.4038657172181912E-2</v>
      </c>
      <c r="M20" s="7">
        <v>7.9702107047532916E-2</v>
      </c>
      <c r="N20" s="7">
        <v>0.18294080604569538</v>
      </c>
      <c r="O20" s="7">
        <v>0.2446285714278518</v>
      </c>
      <c r="P20" s="7">
        <v>0.1885734563516531</v>
      </c>
      <c r="Q20" s="40">
        <f t="shared" si="31"/>
        <v>0.1244862790788938</v>
      </c>
      <c r="R20" s="40">
        <f t="shared" si="32"/>
        <v>0.12170976585754245</v>
      </c>
      <c r="S20" s="40">
        <f t="shared" si="33"/>
        <v>0.21222642202427947</v>
      </c>
      <c r="T20" s="40">
        <f t="shared" si="34"/>
        <v>0.13350877690170385</v>
      </c>
      <c r="U20" s="7">
        <v>1.5666327569078126E-2</v>
      </c>
      <c r="V20" s="7">
        <v>7.8638895616268009E-2</v>
      </c>
      <c r="W20" s="7">
        <v>0.18203400503832273</v>
      </c>
      <c r="X20" s="7">
        <v>0.24373333333259878</v>
      </c>
      <c r="Y20" s="7">
        <v>0.1821291696233403</v>
      </c>
      <c r="Z20" s="7">
        <f t="shared" si="22"/>
        <v>0.12379018467866852</v>
      </c>
      <c r="AA20" s="7">
        <f t="shared" si="23"/>
        <v>0.12071019757351745</v>
      </c>
      <c r="AB20" s="7">
        <f t="shared" si="24"/>
        <v>0.20812360683973355</v>
      </c>
      <c r="AC20" s="7">
        <f t="shared" si="25"/>
        <v>0.13200342462849515</v>
      </c>
      <c r="AD20" s="7">
        <v>1.317395727377926E-2</v>
      </c>
      <c r="AE20" s="7">
        <v>7.6231533058733106E-2</v>
      </c>
      <c r="AF20" s="7">
        <v>0.17670025188972166</v>
      </c>
      <c r="AG20" s="7">
        <v>0.23842857142789761</v>
      </c>
      <c r="AH20" s="7">
        <v>0.18740241305842251</v>
      </c>
      <c r="AI20" s="7">
        <f t="shared" si="3"/>
        <v>0.12011041857266076</v>
      </c>
      <c r="AJ20" s="7">
        <f t="shared" si="4"/>
        <v>0.1171120914412643</v>
      </c>
      <c r="AK20" s="7">
        <f t="shared" si="15"/>
        <v>0.20893336470625268</v>
      </c>
      <c r="AL20" s="33">
        <f t="shared" si="5"/>
        <v>0.12958410581521623</v>
      </c>
      <c r="AM20" s="7">
        <f t="shared" si="36"/>
        <v>1.2480669946241956E-2</v>
      </c>
      <c r="AN20" s="7">
        <f t="shared" si="37"/>
        <v>7.7841085935326862E-2</v>
      </c>
      <c r="AO20" s="7">
        <f t="shared" si="38"/>
        <v>0.17564960243100672</v>
      </c>
      <c r="AP20" s="7">
        <f t="shared" si="39"/>
        <v>0.25297669165361247</v>
      </c>
      <c r="AQ20" s="7">
        <f t="shared" si="40"/>
        <v>0.193845403220194</v>
      </c>
      <c r="AR20" s="40">
        <f t="shared" si="41"/>
        <v>0.1221794099388652</v>
      </c>
      <c r="AS20" s="40">
        <f t="shared" si="42"/>
        <v>0.11763921231172414</v>
      </c>
      <c r="AT20" s="40">
        <f t="shared" si="43"/>
        <v>0.21879638822116282</v>
      </c>
      <c r="AU20" s="40">
        <f t="shared" si="44"/>
        <v>0.132268889548777</v>
      </c>
      <c r="AV20" s="7">
        <f t="shared" si="45"/>
        <v>1.3501485732444807E-2</v>
      </c>
      <c r="AW20" s="7">
        <f t="shared" si="46"/>
        <v>7.7174278321711615E-2</v>
      </c>
      <c r="AX20" s="7">
        <f t="shared" si="47"/>
        <v>0.17508088975733779</v>
      </c>
      <c r="AY20" s="7">
        <f t="shared" si="48"/>
        <v>0.2524152308186749</v>
      </c>
      <c r="AZ20" s="7">
        <f t="shared" si="49"/>
        <v>0.18980378052089103</v>
      </c>
      <c r="BA20" s="7">
        <f t="shared" si="50"/>
        <v>0.12174284480025213</v>
      </c>
      <c r="BB20" s="7">
        <f t="shared" si="51"/>
        <v>0.11701231936972178</v>
      </c>
      <c r="BC20" s="7">
        <f t="shared" si="52"/>
        <v>0.21622325147539187</v>
      </c>
      <c r="BD20" s="7">
        <f t="shared" si="53"/>
        <v>0.13132478724943061</v>
      </c>
      <c r="BE20" s="7">
        <f t="shared" si="54"/>
        <v>1.1938361559789369E-2</v>
      </c>
      <c r="BF20" s="7">
        <f t="shared" si="55"/>
        <v>7.5664467916280995E-2</v>
      </c>
      <c r="BG20" s="7">
        <f t="shared" si="56"/>
        <v>0.17173575340529518</v>
      </c>
      <c r="BH20" s="7">
        <f t="shared" si="57"/>
        <v>0.24908827672238332</v>
      </c>
      <c r="BI20" s="7">
        <f t="shared" si="58"/>
        <v>0.19311096737720251</v>
      </c>
      <c r="BJ20" s="7">
        <f t="shared" si="59"/>
        <v>0.11943502907926226</v>
      </c>
      <c r="BK20" s="7">
        <f t="shared" si="60"/>
        <v>0.11475571781989861</v>
      </c>
      <c r="BL20" s="7">
        <f t="shared" si="61"/>
        <v>0.21673110221392033</v>
      </c>
      <c r="BM20" s="33">
        <f t="shared" si="62"/>
        <v>0.12980747831442627</v>
      </c>
      <c r="BN20" s="40">
        <f t="shared" si="63"/>
        <v>1.2482188293061816E-2</v>
      </c>
      <c r="BO20" s="40">
        <f t="shared" si="63"/>
        <v>7.7936842075532489E-2</v>
      </c>
      <c r="BP20" s="40">
        <f t="shared" si="63"/>
        <v>0.17619087056478761</v>
      </c>
      <c r="BQ20" s="40">
        <f t="shared" si="63"/>
        <v>0.25469625878500046</v>
      </c>
      <c r="BR20" s="40">
        <f t="shared" si="63"/>
        <v>0.19445927809132696</v>
      </c>
      <c r="BS20" s="40">
        <f t="shared" si="63"/>
        <v>0.12245572478223653</v>
      </c>
      <c r="BT20" s="40">
        <f t="shared" si="63"/>
        <v>0.11787038220127742</v>
      </c>
      <c r="BU20" s="40">
        <f t="shared" si="63"/>
        <v>0.219805981487806</v>
      </c>
      <c r="BV20" s="40">
        <f t="shared" si="63"/>
        <v>0.1325844608676425</v>
      </c>
      <c r="BW20" s="40">
        <f t="shared" si="63"/>
        <v>1.3505866830252769E-2</v>
      </c>
      <c r="BX20" s="40">
        <f t="shared" si="64"/>
        <v>7.7288363381794817E-2</v>
      </c>
      <c r="BY20" s="40">
        <f t="shared" si="64"/>
        <v>0.17565038798213181</v>
      </c>
      <c r="BZ20" s="40">
        <f t="shared" si="64"/>
        <v>0.25402304925582231</v>
      </c>
      <c r="CA20" s="40">
        <f t="shared" si="64"/>
        <v>0.19038711593819826</v>
      </c>
      <c r="CB20" s="40">
        <f t="shared" si="64"/>
        <v>0.12203682265607614</v>
      </c>
      <c r="CC20" s="40">
        <f t="shared" si="64"/>
        <v>0.11726833253685508</v>
      </c>
      <c r="CD20" s="40">
        <f t="shared" si="64"/>
        <v>0.21717107049393838</v>
      </c>
      <c r="CE20" s="40">
        <f t="shared" si="64"/>
        <v>0.13165394474685713</v>
      </c>
      <c r="CF20" s="40">
        <f t="shared" si="64"/>
        <v>1.1934075963489362E-2</v>
      </c>
      <c r="CG20" s="40">
        <f t="shared" si="64"/>
        <v>7.5656367416457121E-2</v>
      </c>
      <c r="CH20" s="40">
        <f t="shared" si="65"/>
        <v>0.17177915619417619</v>
      </c>
      <c r="CI20" s="40">
        <f t="shared" si="65"/>
        <v>0.24931566591732066</v>
      </c>
      <c r="CJ20" s="40">
        <f t="shared" si="65"/>
        <v>0.19325367743081906</v>
      </c>
      <c r="CK20" s="40">
        <f t="shared" si="65"/>
        <v>0.11944477479527953</v>
      </c>
      <c r="CL20" s="40">
        <f t="shared" si="65"/>
        <v>0.11475998079315512</v>
      </c>
      <c r="CM20" s="40">
        <f t="shared" si="65"/>
        <v>0.21690604560965518</v>
      </c>
      <c r="CN20" s="48">
        <f t="shared" si="65"/>
        <v>0.1298300000306406</v>
      </c>
      <c r="CO20" s="108">
        <f t="shared" si="20"/>
        <v>1.3276262333347248E-2</v>
      </c>
      <c r="CP20" s="40">
        <f t="shared" si="19"/>
        <v>7.9038056024250875E-2</v>
      </c>
      <c r="CQ20" s="40">
        <f t="shared" si="19"/>
        <v>0.16896276639104787</v>
      </c>
      <c r="CR20" s="40">
        <f t="shared" si="19"/>
        <v>0.29614514913246159</v>
      </c>
      <c r="CS20" s="40">
        <f t="shared" si="19"/>
        <v>0.28765853410106496</v>
      </c>
      <c r="CT20" s="40">
        <f t="shared" si="19"/>
        <v>0.12797322421802981</v>
      </c>
      <c r="CU20" s="40">
        <f t="shared" si="19"/>
        <v>0.11612273697081435</v>
      </c>
      <c r="CV20" s="40">
        <f t="shared" si="19"/>
        <v>0.29175702196075448</v>
      </c>
      <c r="CW20" s="48">
        <f t="shared" si="19"/>
        <v>0.14570469172960746</v>
      </c>
    </row>
    <row r="21" spans="1:101" ht="15.75" thickBot="1" x14ac:dyDescent="0.3">
      <c r="A21" s="90"/>
      <c r="B21" s="34" t="s">
        <v>1</v>
      </c>
      <c r="C21" s="35">
        <v>0</v>
      </c>
      <c r="D21" s="35">
        <v>4.8437878420703531E-3</v>
      </c>
      <c r="E21" s="35">
        <v>1.0232997480947286E-2</v>
      </c>
      <c r="F21" s="35">
        <v>4.0776699028213452E-2</v>
      </c>
      <c r="G21" s="35">
        <v>1.9382627422910116E-2</v>
      </c>
      <c r="H21" s="35">
        <f t="shared" si="27"/>
        <v>1.0292892304335584E-2</v>
      </c>
      <c r="I21" s="35">
        <f t="shared" si="28"/>
        <v>7.0366484840819928E-3</v>
      </c>
      <c r="J21" s="35">
        <f t="shared" si="29"/>
        <v>2.8410050533005816E-2</v>
      </c>
      <c r="K21" s="35">
        <f t="shared" si="30"/>
        <v>1.1572588474572723E-2</v>
      </c>
      <c r="L21" s="35">
        <v>0</v>
      </c>
      <c r="M21" s="35">
        <v>4.8437878420703531E-3</v>
      </c>
      <c r="N21" s="35">
        <v>8.1863979847578289E-3</v>
      </c>
      <c r="O21" s="35">
        <v>3.1428571427821315E-2</v>
      </c>
      <c r="P21" s="35">
        <v>2.2711142654576428E-2</v>
      </c>
      <c r="Q21" s="43">
        <f t="shared" si="31"/>
        <v>8.5338526474164952E-3</v>
      </c>
      <c r="R21" s="43">
        <f t="shared" si="32"/>
        <v>6.2038904757871147E-3</v>
      </c>
      <c r="S21" s="43">
        <f t="shared" si="33"/>
        <v>2.6389541017452632E-2</v>
      </c>
      <c r="T21" s="43">
        <f t="shared" si="34"/>
        <v>1.052979900777083E-2</v>
      </c>
      <c r="U21" s="35">
        <v>0</v>
      </c>
      <c r="V21" s="35">
        <v>4.8437878420703531E-3</v>
      </c>
      <c r="W21" s="35">
        <v>8.1863979847578289E-3</v>
      </c>
      <c r="X21" s="35">
        <v>3.1428571427821315E-2</v>
      </c>
      <c r="Y21" s="35">
        <v>2.8388928318312454E-2</v>
      </c>
      <c r="Z21" s="35">
        <f t="shared" si="22"/>
        <v>8.5338526474164952E-3</v>
      </c>
      <c r="AA21" s="35">
        <f t="shared" si="23"/>
        <v>6.2038904757871147E-3</v>
      </c>
      <c r="AB21" s="35">
        <f t="shared" si="24"/>
        <v>2.9671533376361404E-2</v>
      </c>
      <c r="AC21" s="35">
        <f t="shared" si="25"/>
        <v>1.1329144695464506E-2</v>
      </c>
      <c r="AD21" s="35">
        <v>5.0864699903006658E-3</v>
      </c>
      <c r="AE21" s="35">
        <v>1.0898522643757506E-2</v>
      </c>
      <c r="AF21" s="35">
        <v>1.4483627203802312E-2</v>
      </c>
      <c r="AG21" s="35">
        <v>3.6190476190089763E-2</v>
      </c>
      <c r="AH21" s="35">
        <v>2.2711142654576428E-2</v>
      </c>
      <c r="AI21" s="35">
        <f t="shared" si="3"/>
        <v>1.4402646827163754E-2</v>
      </c>
      <c r="AJ21" s="35">
        <f t="shared" si="4"/>
        <v>1.2357295861727371E-2</v>
      </c>
      <c r="AK21" s="35">
        <f t="shared" si="15"/>
        <v>2.8398870045234371E-2</v>
      </c>
      <c r="AL21" s="36">
        <f t="shared" si="5"/>
        <v>1.5572356411884704E-2</v>
      </c>
      <c r="AM21" s="35">
        <f t="shared" si="36"/>
        <v>0</v>
      </c>
      <c r="AN21" s="35">
        <f t="shared" si="37"/>
        <v>4.8437878420703531E-3</v>
      </c>
      <c r="AO21" s="35">
        <f t="shared" si="38"/>
        <v>8.9494445713847164E-3</v>
      </c>
      <c r="AP21" s="35">
        <f t="shared" si="39"/>
        <v>3.4913892747460443E-2</v>
      </c>
      <c r="AQ21" s="35">
        <f t="shared" si="40"/>
        <v>2.1470151346415046E-2</v>
      </c>
      <c r="AR21" s="43">
        <f t="shared" si="41"/>
        <v>9.1896864871357578E-3</v>
      </c>
      <c r="AS21" s="43">
        <f t="shared" si="42"/>
        <v>6.5143728915693514E-3</v>
      </c>
      <c r="AT21" s="43">
        <f t="shared" si="43"/>
        <v>2.7142860312195233E-2</v>
      </c>
      <c r="AU21" s="43">
        <f t="shared" si="44"/>
        <v>1.0918588775722575E-2</v>
      </c>
      <c r="AV21" s="35">
        <f t="shared" si="45"/>
        <v>0</v>
      </c>
      <c r="AW21" s="35">
        <f t="shared" si="46"/>
        <v>4.8437878420703531E-3</v>
      </c>
      <c r="AX21" s="35">
        <f t="shared" si="47"/>
        <v>8.9494445713847164E-3</v>
      </c>
      <c r="AY21" s="35">
        <f t="shared" si="48"/>
        <v>3.4913892747460443E-2</v>
      </c>
      <c r="AZ21" s="35">
        <f t="shared" si="49"/>
        <v>2.5031052403084897E-2</v>
      </c>
      <c r="BA21" s="35">
        <f t="shared" si="50"/>
        <v>9.1896864871357578E-3</v>
      </c>
      <c r="BB21" s="35">
        <f t="shared" si="51"/>
        <v>6.5143728915693514E-3</v>
      </c>
      <c r="BC21" s="35">
        <f t="shared" si="52"/>
        <v>2.9201206778752511E-2</v>
      </c>
      <c r="BD21" s="35">
        <f t="shared" si="53"/>
        <v>1.1419909373668493E-2</v>
      </c>
      <c r="BE21" s="35">
        <f t="shared" si="54"/>
        <v>3.190049331883907E-3</v>
      </c>
      <c r="BF21" s="35">
        <f t="shared" si="55"/>
        <v>8.6410977142779392E-3</v>
      </c>
      <c r="BG21" s="35">
        <f t="shared" si="56"/>
        <v>1.2898838139269547E-2</v>
      </c>
      <c r="BH21" s="35">
        <f t="shared" si="57"/>
        <v>3.7900386550497961E-2</v>
      </c>
      <c r="BI21" s="35">
        <f t="shared" si="58"/>
        <v>2.1470151346415046E-2</v>
      </c>
      <c r="BJ21" s="35">
        <f t="shared" si="59"/>
        <v>1.2870381151169398E-2</v>
      </c>
      <c r="BK21" s="35">
        <f t="shared" si="60"/>
        <v>1.0373565372339147E-2</v>
      </c>
      <c r="BL21" s="35">
        <f t="shared" si="61"/>
        <v>2.8403038536943037E-2</v>
      </c>
      <c r="BM21" s="36">
        <f t="shared" si="62"/>
        <v>1.4081097727638922E-2</v>
      </c>
      <c r="BN21" s="43">
        <f t="shared" si="63"/>
        <v>0</v>
      </c>
      <c r="BO21" s="43">
        <f t="shared" si="63"/>
        <v>4.8497464232252581E-3</v>
      </c>
      <c r="BP21" s="43">
        <f t="shared" si="63"/>
        <v>8.9770224827177732E-3</v>
      </c>
      <c r="BQ21" s="43">
        <f t="shared" si="63"/>
        <v>3.5151214146538358E-2</v>
      </c>
      <c r="BR21" s="43">
        <f t="shared" si="63"/>
        <v>2.1538143602986712E-2</v>
      </c>
      <c r="BS21" s="43">
        <f t="shared" si="63"/>
        <v>9.2104694225222938E-3</v>
      </c>
      <c r="BT21" s="43">
        <f t="shared" si="63"/>
        <v>6.5271741236777618E-3</v>
      </c>
      <c r="BU21" s="43">
        <f t="shared" si="63"/>
        <v>2.7268105748061062E-2</v>
      </c>
      <c r="BV21" s="43">
        <f t="shared" si="63"/>
        <v>1.0944638691707047E-2</v>
      </c>
      <c r="BW21" s="43">
        <f t="shared" si="63"/>
        <v>0</v>
      </c>
      <c r="BX21" s="43">
        <f t="shared" si="64"/>
        <v>4.8509483084719866E-3</v>
      </c>
      <c r="BY21" s="43">
        <f t="shared" si="64"/>
        <v>8.978555074554766E-3</v>
      </c>
      <c r="BZ21" s="43">
        <f t="shared" si="64"/>
        <v>3.5136285034526031E-2</v>
      </c>
      <c r="CA21" s="43">
        <f t="shared" si="64"/>
        <v>2.5107981847583425E-2</v>
      </c>
      <c r="CB21" s="43">
        <f t="shared" si="64"/>
        <v>9.211877231352519E-3</v>
      </c>
      <c r="CC21" s="43">
        <f t="shared" si="64"/>
        <v>6.528625794552911E-3</v>
      </c>
      <c r="CD21" s="43">
        <f t="shared" si="64"/>
        <v>2.9329210862312233E-2</v>
      </c>
      <c r="CE21" s="43">
        <f t="shared" si="64"/>
        <v>1.1448532673724822E-2</v>
      </c>
      <c r="CF21" s="43">
        <f t="shared" si="64"/>
        <v>3.188904177790098E-3</v>
      </c>
      <c r="CG21" s="43">
        <f t="shared" si="64"/>
        <v>8.6401726141293461E-3</v>
      </c>
      <c r="CH21" s="43">
        <f t="shared" si="65"/>
        <v>1.2902098063527994E-2</v>
      </c>
      <c r="CI21" s="43">
        <f t="shared" si="65"/>
        <v>3.7934985281915322E-2</v>
      </c>
      <c r="CJ21" s="43">
        <f t="shared" si="65"/>
        <v>2.1486017904857668E-2</v>
      </c>
      <c r="CK21" s="43">
        <f t="shared" si="65"/>
        <v>1.2871431354620598E-2</v>
      </c>
      <c r="CL21" s="43">
        <f t="shared" si="65"/>
        <v>1.0373950732063238E-2</v>
      </c>
      <c r="CM21" s="43">
        <f t="shared" si="65"/>
        <v>2.8425965214102348E-2</v>
      </c>
      <c r="CN21" s="50">
        <f t="shared" si="65"/>
        <v>1.4083540810973768E-2</v>
      </c>
      <c r="CO21" s="111">
        <f t="shared" si="20"/>
        <v>0</v>
      </c>
      <c r="CP21" s="43">
        <f t="shared" si="19"/>
        <v>5.1243552920281201E-3</v>
      </c>
      <c r="CQ21" s="43">
        <f t="shared" si="19"/>
        <v>1.058235514366937E-2</v>
      </c>
      <c r="CR21" s="43">
        <f t="shared" si="19"/>
        <v>4.5224507374854735E-2</v>
      </c>
      <c r="CS21" s="43">
        <f t="shared" si="19"/>
        <v>2.7504711455349093E-2</v>
      </c>
      <c r="CT21" s="43">
        <f t="shared" si="19"/>
        <v>1.1134628507839882E-2</v>
      </c>
      <c r="CU21" s="43">
        <f t="shared" si="19"/>
        <v>7.3752180668860759E-3</v>
      </c>
      <c r="CV21" s="43">
        <f t="shared" si="19"/>
        <v>3.6062230346401984E-2</v>
      </c>
      <c r="CW21" s="50">
        <f t="shared" si="19"/>
        <v>1.2952363615459999E-2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3.5548750074269997E-2</v>
      </c>
      <c r="F22" s="31">
        <v>7.815967249804108E-2</v>
      </c>
      <c r="G22" s="31">
        <v>0.28692334841980688</v>
      </c>
      <c r="H22" s="31">
        <f t="shared" si="27"/>
        <v>2.048112045732035E-2</v>
      </c>
      <c r="I22" s="31">
        <f t="shared" si="28"/>
        <v>1.4464728621471828E-2</v>
      </c>
      <c r="J22" s="31">
        <f t="shared" si="29"/>
        <v>0.19883361649156986</v>
      </c>
      <c r="K22" s="31">
        <f t="shared" si="30"/>
        <v>5.79921253727766E-2</v>
      </c>
      <c r="L22" s="32"/>
      <c r="M22" s="32"/>
      <c r="N22" s="31">
        <v>3.4619488328665467E-2</v>
      </c>
      <c r="O22" s="31">
        <v>4.3494023822902426E-2</v>
      </c>
      <c r="P22" s="31">
        <v>0.26440533848388031</v>
      </c>
      <c r="Q22" s="39">
        <f t="shared" si="31"/>
        <v>1.6043773045127569E-2</v>
      </c>
      <c r="R22" s="39">
        <f t="shared" si="32"/>
        <v>1.4086613527680846E-2</v>
      </c>
      <c r="S22" s="39">
        <f t="shared" si="33"/>
        <v>0.17118979989711677</v>
      </c>
      <c r="T22" s="39">
        <f t="shared" si="34"/>
        <v>5.100929624025391E-2</v>
      </c>
      <c r="U22" s="32"/>
      <c r="V22" s="32"/>
      <c r="W22" s="31">
        <v>8.633709894193986E-2</v>
      </c>
      <c r="X22" s="31">
        <v>7.7696132760287653E-2</v>
      </c>
      <c r="Y22" s="31">
        <v>0.26212082890074845</v>
      </c>
      <c r="Z22" s="39">
        <f t="shared" si="22"/>
        <v>3.6330612262848977E-2</v>
      </c>
      <c r="AA22" s="39">
        <f t="shared" si="23"/>
        <v>3.5130425220329435E-2</v>
      </c>
      <c r="AB22" s="39">
        <f t="shared" si="24"/>
        <v>0.1843011508737725</v>
      </c>
      <c r="AC22" s="39">
        <f t="shared" si="25"/>
        <v>6.8118433551292226E-2</v>
      </c>
      <c r="AD22" s="32"/>
      <c r="AE22" s="32"/>
      <c r="AF22" s="31">
        <v>3.5018941097829111E-2</v>
      </c>
      <c r="AG22" s="31">
        <v>2.9493398566294595E-2</v>
      </c>
      <c r="AH22" s="31">
        <v>0.2673826713342119</v>
      </c>
      <c r="AI22" s="39">
        <f t="shared" si="3"/>
        <v>1.4494259189806581E-2</v>
      </c>
      <c r="AJ22" s="39">
        <f t="shared" si="4"/>
        <v>1.4249150210151426E-2</v>
      </c>
      <c r="AK22" s="39">
        <f t="shared" si="15"/>
        <v>0.16700312889608102</v>
      </c>
      <c r="AL22" s="39">
        <f t="shared" si="5"/>
        <v>5.0097093408511206E-2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(AM22*Cis_wt_tradionalist+AN22*First_line_wt_tradionalist+AO22*Sec_line_wt_tradionalist+AP22*Active_wt_tradionalist)/SUM(Cis_wt_tradionalist,First_line_wt_tradionalist,Sec_line_wt_tradionalist,Active_wt_tradionalist)</f>
        <v>2.1407136942540719E-2</v>
      </c>
      <c r="AS22" s="39">
        <f>(AN22*First_line_wt_tradionalist+AO22*Sec_line_wt_tradionalist)/SUM(First_line_wt_tradionalist,Sec_line_wt_tradionalist)</f>
        <v>1.0329777037903748E-2</v>
      </c>
      <c r="AT22" s="39">
        <f>(AP22*Active_wt_tradionalist+AQ22*Nonactive_wt_tradionalist)/SUM(Active_wt_tradionalist,Nonactive_wt_tradionalist)</f>
        <v>0.2072697572142278</v>
      </c>
      <c r="AU22" s="39">
        <f>(AM22*Cis_wt_tradionalist+AN22*First_line_wt_tradionalist+AO22*Sec_line_wt_tradionalist+AP22*Active_wt_tradionalist+AQ22*Nonactive_wt_tradionalist)/SUM(Cis_wt_tradionalist,First_line_wt_tradionalist,Sec_line_wt_tradionalist,Active_wt_tradionalist,Nonactive_wt_tradionalist)</f>
        <v>5.7312438713787522E-2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(AV22*Cis_wt_tradionalist+AW22*First_line_wt_tradionalist+AX22*Sec_line_wt_tradionalist+AY22*Active_wt_tradionalist)/SUM(Cis_wt_tradionalist,First_line_wt_tradionalist,Sec_line_wt_tradionalist,Active_wt_tradionalist)</f>
        <v>3.1679051697675965E-2</v>
      </c>
      <c r="BB22" s="39">
        <f>(AW22*First_line_wt_tradionalist+AX22*Sec_line_wt_tradionalist)/SUM(First_line_wt_tradionalist,Sec_line_wt_tradionalist)</f>
        <v>2.2556241037555585E-2</v>
      </c>
      <c r="BC22" s="39">
        <f>(AY22*Active_wt_tradionalist+AZ22*Nonactive_wt_tradionalist)/SUM(Active_wt_tradionalist,Nonactive_wt_tradionalist)</f>
        <v>0.20908274411540012</v>
      </c>
      <c r="BD22" s="39">
        <f>(AV22*Cis_wt_tradionalist+AW22*First_line_wt_tradionalist+AX22*Sec_line_wt_tradionalist+AY22*Active_wt_tradionalist+AZ22*Nonactive_wt_tradionalist)/SUM(Cis_wt_tradionalist,First_line_wt_tradionalist,Sec_line_wt_tradionalist,Active_wt_tradionalist,Nonactive_wt_tradionalist)</f>
        <v>6.5839087982242722E-2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66">(BE22*Cis_wt_tradionalist+BF22*First_line_wt_tradionalist+BG22*Sec_line_wt_tradionalist+BH22*Active_wt_tradionalist)/SUM(Cis_wt_tradionalist,First_line_wt_tradionalist,Sec_line_wt_tradionalist,Active_wt_tradionalist)</f>
        <v>2.1727131312011101E-2</v>
      </c>
      <c r="BK22" s="39">
        <f t="shared" ref="BK22:BK37" si="67">(BF22*First_line_wt_tradionalist+BG22*Sec_line_wt_tradionalist)/SUM(First_line_wt_tradionalist,Sec_line_wt_tradionalist)</f>
        <v>1.0601212022680566E-2</v>
      </c>
      <c r="BL22" s="39">
        <f>(BH22*Active_wt_tradionalist+BI22*Nonactive_wt_tradionalist)/SUM(Active_wt_tradionalist,Nonactive_wt_tradionalist)</f>
        <v>0.20813964396092796</v>
      </c>
      <c r="BM22" s="39">
        <f t="shared" ref="BM22:BM37" si="68">(BE22*Cis_wt_tradionalist+BF22*First_line_wt_tradionalist+BG22*Sec_line_wt_tradionalist+BH22*Active_wt_tradionalist+BI22*Nonactive_wt_tradionalist)/SUM(Cis_wt_tradionalist,First_line_wt_tradionalist,Sec_line_wt_tradionalist,Active_wt_tradionalist,Nonactive_wt_tradionalist)</f>
        <v>5.7703797875970485E-2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(BN22*Cis_wt_tradionalist+BO22*First_line_wt_tradionalist+BP22*Sec_line_wt_tradionalist+BQ22*Active_wt_tradionalist)/SUM(Cis_wt_tradionalist,First_line_wt_tradionalist,Sec_line_wt_tradionalist,Active_wt_tradionalist)</f>
        <v>2.1407136942540719E-2</v>
      </c>
      <c r="BT22" s="39">
        <f>(BO22*First_line_wt_tradionalist+BP22*Sec_line_wt_tradionalist)/SUM(First_line_wt_tradionalist,Sec_line_wt_tradionalist)</f>
        <v>1.0329777037903748E-2</v>
      </c>
      <c r="BU22" s="39">
        <f>(BQ22*Active_wt_tradionalist+BR22*Nonactive_wt_tradionalist)/SUM(Active_wt_tradionalist,Nonactive_wt_tradionalist)</f>
        <v>0.2072697572142278</v>
      </c>
      <c r="BV22" s="39">
        <f>(BN22*Cis_wt_tradionalist+BO22*First_line_wt_tradionalist+BP22*Sec_line_wt_tradionalist+BQ22*Active_wt_tradionalist+BR22*Nonactive_wt_tradionalist)/SUM(Cis_wt_tradionalist,First_line_wt_tradionalist,Sec_line_wt_tradionalist,Active_wt_tradionalist,Nonactive_wt_tradionalist)</f>
        <v>5.7312438713787522E-2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(BW22*Cis_wt_tradionalist+BX22*First_line_wt_tradionalist+BY22*Sec_line_wt_tradionalist+BZ22*Active_wt_tradionalist)/SUM(Cis_wt_tradionalist,First_line_wt_tradionalist,Sec_line_wt_tradionalist,Active_wt_tradionalist)</f>
        <v>3.1679051697675965E-2</v>
      </c>
      <c r="CC22" s="39">
        <f>(BX22*First_line_wt_tradionalist+BY22*Sec_line_wt_tradionalist)/SUM(First_line_wt_tradionalist,Sec_line_wt_tradionalist)</f>
        <v>2.2556241037555585E-2</v>
      </c>
      <c r="CD22" s="39">
        <f>(BZ22*Active_wt_tradionalist+CA22*Nonactive_wt_tradionalist)/SUM(Active_wt_tradionalist,Nonactive_wt_tradionalist)</f>
        <v>0.20908274411540012</v>
      </c>
      <c r="CE22" s="39">
        <f>(BW22*Cis_wt_tradionalist+BX22*First_line_wt_tradionalist+BY22*Sec_line_wt_tradionalist+BZ22*Active_wt_tradionalist+CA22*Nonactive_wt_tradionalist)/SUM(Cis_wt_tradionalist,First_line_wt_tradionalist,Sec_line_wt_tradionalist,Active_wt_tradionalist,Nonactive_wt_tradionalist)</f>
        <v>6.5839087982242722E-2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9">(CF22*Cis_wt_tradionalist+CG22*First_line_wt_tradionalist+CH22*Sec_line_wt_tradionalist+CI22*Active_wt_tradionalist)/SUM(Cis_wt_tradionalist,First_line_wt_tradionalist,Sec_line_wt_tradionalist,Active_wt_tradionalist)</f>
        <v>2.1727131312011101E-2</v>
      </c>
      <c r="CL22" s="39">
        <f t="shared" ref="CL22:CL37" si="70">(CG22*First_line_wt_tradionalist+CH22*Sec_line_wt_tradionalist)/SUM(First_line_wt_tradionalist,Sec_line_wt_tradionalist)</f>
        <v>1.0601212022680566E-2</v>
      </c>
      <c r="CM22" s="39">
        <f>(CI22*Active_wt_tradionalist+CJ22*Nonactive_wt_tradionalist)/SUM(Active_wt_tradionalist,Nonactive_wt_tradionalist)</f>
        <v>0.20813964396092796</v>
      </c>
      <c r="CN22" s="39">
        <f t="shared" ref="CN22:CN37" si="71">(CF22*Cis_wt_tradionalist+CG22*First_line_wt_tradionalist+CH22*Sec_line_wt_tradionalist+CI22*Active_wt_tradionalist+CJ22*Nonactive_wt_tradionalist)/SUM(Cis_wt_tradionalist,First_line_wt_tradionalist,Sec_line_wt_tradionalist,Active_wt_tradionalist,Nonactive_wt_tradionalist)</f>
        <v>5.7703797875970485E-2</v>
      </c>
      <c r="CO22" s="103"/>
      <c r="CP22" s="104"/>
      <c r="CQ22" s="104"/>
      <c r="CR22" s="104"/>
      <c r="CS22" s="104"/>
      <c r="CT22" s="104"/>
      <c r="CU22" s="104"/>
      <c r="CV22" s="104"/>
      <c r="CW22" s="105"/>
    </row>
    <row r="23" spans="1:101" x14ac:dyDescent="0.25">
      <c r="A23" s="89"/>
      <c r="B23" s="2" t="s">
        <v>15</v>
      </c>
      <c r="C23" s="7">
        <v>0.21077977488834596</v>
      </c>
      <c r="D23" s="7">
        <v>8.1873239011025056E-2</v>
      </c>
      <c r="E23" s="7">
        <v>3.9039838136570422E-2</v>
      </c>
      <c r="F23" s="7">
        <v>0.13105156648585514</v>
      </c>
      <c r="G23" s="7">
        <v>0.10941104991247057</v>
      </c>
      <c r="H23" s="7">
        <f t="shared" si="27"/>
        <v>8.8619464538726128E-2</v>
      </c>
      <c r="I23" s="7">
        <f t="shared" si="28"/>
        <v>6.4444397820005384E-2</v>
      </c>
      <c r="J23" s="7">
        <f t="shared" si="29"/>
        <v>0.11854246271846276</v>
      </c>
      <c r="K23" s="7">
        <f t="shared" si="30"/>
        <v>9.154660287981696E-2</v>
      </c>
      <c r="L23" s="7">
        <v>0.20820585321926555</v>
      </c>
      <c r="M23" s="7">
        <v>5.0972242767279907E-2</v>
      </c>
      <c r="N23" s="7">
        <v>4.2317306304236253E-2</v>
      </c>
      <c r="O23" s="7">
        <v>9.1322445272978892E-2</v>
      </c>
      <c r="P23" s="7">
        <v>0.13468887467414514</v>
      </c>
      <c r="Q23" s="40">
        <f t="shared" si="31"/>
        <v>7.0503435867280209E-2</v>
      </c>
      <c r="R23" s="40">
        <f t="shared" si="32"/>
        <v>4.7450563188885381E-2</v>
      </c>
      <c r="S23" s="40">
        <f t="shared" si="33"/>
        <v>0.11639001533587046</v>
      </c>
      <c r="T23" s="40">
        <f t="shared" si="34"/>
        <v>7.9539767416512003E-2</v>
      </c>
      <c r="U23" s="7">
        <v>0.19384488560662846</v>
      </c>
      <c r="V23" s="7">
        <v>5.0990031859693551E-2</v>
      </c>
      <c r="W23" s="7">
        <v>4.0951670276323487E-2</v>
      </c>
      <c r="X23" s="7">
        <v>8.4293452472905483E-2</v>
      </c>
      <c r="Y23" s="7">
        <v>0.12869848814829807</v>
      </c>
      <c r="Z23" s="40">
        <f t="shared" si="22"/>
        <v>6.7652526068028879E-2</v>
      </c>
      <c r="AA23" s="40">
        <f t="shared" si="23"/>
        <v>4.6905438848566759E-2</v>
      </c>
      <c r="AB23" s="40">
        <f t="shared" si="24"/>
        <v>0.10996137944565663</v>
      </c>
      <c r="AC23" s="40">
        <f t="shared" si="25"/>
        <v>7.6246867142162736E-2</v>
      </c>
      <c r="AD23" s="7">
        <v>0.19258455755585147</v>
      </c>
      <c r="AE23" s="7">
        <v>5.2379394788856885E-2</v>
      </c>
      <c r="AF23" s="7">
        <v>3.9415655512177177E-2</v>
      </c>
      <c r="AG23" s="7">
        <v>8.0077732654896761E-2</v>
      </c>
      <c r="AH23" s="7">
        <v>0.10020023651258797</v>
      </c>
      <c r="AI23" s="7">
        <f t="shared" si="3"/>
        <v>6.7161871838371051E-2</v>
      </c>
      <c r="AJ23" s="7">
        <f t="shared" si="4"/>
        <v>4.7104470349462559E-2</v>
      </c>
      <c r="AK23" s="7">
        <f t="shared" si="15"/>
        <v>9.1709362979525588E-2</v>
      </c>
      <c r="AL23" s="33">
        <f t="shared" si="5"/>
        <v>7.1813170054762163E-2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(AM23*Cis_wt_tradionalist+AN23*First_line_wt_tradionalist+AO23*Sec_line_wt_tradionalist+AP23*Active_wt_tradionalist)/SUM(Cis_wt_tradionalist,First_line_wt_tradionalist,Sec_line_wt_tradionalist,Active_wt_tradionalist)</f>
        <v>6.2411878695014467E-2</v>
      </c>
      <c r="AS23" s="40">
        <f>(AN23*First_line_wt_tradionalist+AO23*Sec_line_wt_tradionalist)/SUM(First_line_wt_tradionalist,Sec_line_wt_tradionalist)</f>
        <v>3.7627447647057492E-2</v>
      </c>
      <c r="AT23" s="40">
        <f>(AP23*Active_wt_tradionalist+AQ23*Nonactive_wt_tradionalist)/SUM(Active_wt_tradionalist,Nonactive_wt_tradionalist)</f>
        <v>9.9470238363350144E-2</v>
      </c>
      <c r="AU23" s="40">
        <f>(AM23*Cis_wt_tradionalist+AN23*First_line_wt_tradionalist+AO23*Sec_line_wt_tradionalist+AP23*Active_wt_tradionalist+AQ23*Nonactive_wt_tradionalist)/SUM(Cis_wt_tradionalist,First_line_wt_tradionalist,Sec_line_wt_tradionalist,Active_wt_tradionalist,Nonactive_wt_tradionalist)</f>
        <v>6.9734886720254033E-2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(AV23*Cis_wt_tradionalist+AW23*First_line_wt_tradionalist+AX23*Sec_line_wt_tradionalist+AY23*Active_wt_tradionalist)/SUM(Cis_wt_tradionalist,First_line_wt_tradionalist,Sec_line_wt_tradionalist,Active_wt_tradionalist)</f>
        <v>5.8318699566670934E-2</v>
      </c>
      <c r="BB23" s="40">
        <f>(AW23*First_line_wt_tradionalist+AX23*Sec_line_wt_tradionalist)/SUM(First_line_wt_tradionalist,Sec_line_wt_tradionalist)</f>
        <v>3.6248467957946125E-2</v>
      </c>
      <c r="BC23" s="40">
        <f>(AY23*Active_wt_tradionalist+AZ23*Nonactive_wt_tradionalist)/SUM(Active_wt_tradionalist,Nonactive_wt_tradionalist)</f>
        <v>8.7330445268575807E-2</v>
      </c>
      <c r="BD23" s="40">
        <f>(AV23*Cis_wt_tradionalist+AW23*First_line_wt_tradionalist+AX23*Sec_line_wt_tradionalist+AY23*Active_wt_tradionalist+AZ23*Nonactive_wt_tradionalist)/SUM(Cis_wt_tradionalist,First_line_wt_tradionalist,Sec_line_wt_tradionalist,Active_wt_tradionalist,Nonactive_wt_tradionalist)</f>
        <v>6.518631396308934E-2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66"/>
        <v>5.9166268000789536E-2</v>
      </c>
      <c r="BK23" s="7">
        <f t="shared" si="67"/>
        <v>3.7774175947528646E-2</v>
      </c>
      <c r="BL23" s="7">
        <f>(BH23*Active_wt_tradionalist+BI23*Nonactive_wt_tradionalist)/SUM(Active_wt_tradionalist,Nonactive_wt_tradionalist)</f>
        <v>7.9674140141699934E-2</v>
      </c>
      <c r="BM23" s="33">
        <f t="shared" si="68"/>
        <v>6.3799270625998647E-2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(BN23*Cis_wt_tradionalist+BO23*First_line_wt_tradionalist+BP23*Sec_line_wt_tradionalist+BQ23*Active_wt_tradionalist)/SUM(Cis_wt_tradionalist,First_line_wt_tradionalist,Sec_line_wt_tradionalist,Active_wt_tradionalist)</f>
        <v>6.2411878695014467E-2</v>
      </c>
      <c r="BT23" s="40">
        <f>(BO23*First_line_wt_tradionalist+BP23*Sec_line_wt_tradionalist)/SUM(First_line_wt_tradionalist,Sec_line_wt_tradionalist)</f>
        <v>3.7627447647057492E-2</v>
      </c>
      <c r="BU23" s="40">
        <f>(BQ23*Active_wt_tradionalist+BR23*Nonactive_wt_tradionalist)/SUM(Active_wt_tradionalist,Nonactive_wt_tradionalist)</f>
        <v>9.9470238363350144E-2</v>
      </c>
      <c r="BV23" s="40">
        <f>(BN23*Cis_wt_tradionalist+BO23*First_line_wt_tradionalist+BP23*Sec_line_wt_tradionalist+BQ23*Active_wt_tradionalist+BR23*Nonactive_wt_tradionalist)/SUM(Cis_wt_tradionalist,First_line_wt_tradionalist,Sec_line_wt_tradionalist,Active_wt_tradionalist,Nonactive_wt_tradionalist)</f>
        <v>6.9734886720254033E-2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(BW23*Cis_wt_tradionalist+BX23*First_line_wt_tradionalist+BY23*Sec_line_wt_tradionalist+BZ23*Active_wt_tradionalist)/SUM(Cis_wt_tradionalist,First_line_wt_tradionalist,Sec_line_wt_tradionalist,Active_wt_tradionalist)</f>
        <v>5.8318699566670934E-2</v>
      </c>
      <c r="CC23" s="40">
        <f>(BX23*First_line_wt_tradionalist+BY23*Sec_line_wt_tradionalist)/SUM(First_line_wt_tradionalist,Sec_line_wt_tradionalist)</f>
        <v>3.6248467957946125E-2</v>
      </c>
      <c r="CD23" s="40">
        <f>(BZ23*Active_wt_tradionalist+CA23*Nonactive_wt_tradionalist)/SUM(Active_wt_tradionalist,Nonactive_wt_tradionalist)</f>
        <v>8.7330445268575807E-2</v>
      </c>
      <c r="CE23" s="40">
        <f>(BW23*Cis_wt_tradionalist+BX23*First_line_wt_tradionalist+BY23*Sec_line_wt_tradionalist+BZ23*Active_wt_tradionalist+CA23*Nonactive_wt_tradionalist)/SUM(Cis_wt_tradionalist,First_line_wt_tradionalist,Sec_line_wt_tradionalist,Active_wt_tradionalist,Nonactive_wt_tradionalist)</f>
        <v>6.518631396308934E-2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9"/>
        <v>5.9166268000789536E-2</v>
      </c>
      <c r="CL23" s="7">
        <f t="shared" si="70"/>
        <v>3.7774175947528646E-2</v>
      </c>
      <c r="CM23" s="7">
        <f>(CI23*Active_wt_tradionalist+CJ23*Nonactive_wt_tradionalist)/SUM(Active_wt_tradionalist,Nonactive_wt_tradionalist)</f>
        <v>7.9674140141699934E-2</v>
      </c>
      <c r="CN23" s="33">
        <f t="shared" si="71"/>
        <v>6.3799270625998647E-2</v>
      </c>
      <c r="CO23" s="106"/>
      <c r="CP23" s="72"/>
      <c r="CQ23" s="72"/>
      <c r="CR23" s="72"/>
      <c r="CS23" s="72"/>
      <c r="CT23" s="72"/>
      <c r="CU23" s="72"/>
      <c r="CV23" s="72"/>
      <c r="CW23" s="107"/>
    </row>
    <row r="24" spans="1:101" x14ac:dyDescent="0.25">
      <c r="A24" s="89"/>
      <c r="B24" s="2" t="s">
        <v>14</v>
      </c>
      <c r="C24" s="7">
        <v>0.24087535106136865</v>
      </c>
      <c r="D24" s="7">
        <v>7.2214115707215448E-2</v>
      </c>
      <c r="E24" s="8"/>
      <c r="F24" s="8"/>
      <c r="G24" s="8"/>
      <c r="H24" s="7">
        <f t="shared" si="27"/>
        <v>5.9643023657426103E-2</v>
      </c>
      <c r="I24" s="7">
        <f t="shared" si="28"/>
        <v>4.2830309408481947E-2</v>
      </c>
      <c r="J24" s="67"/>
      <c r="K24" s="7">
        <f t="shared" si="30"/>
        <v>5.1246194931382806E-2</v>
      </c>
      <c r="L24" s="7">
        <v>0.27302663692249796</v>
      </c>
      <c r="M24" s="7">
        <v>3.7240653577536725E-2</v>
      </c>
      <c r="N24" s="8"/>
      <c r="O24" s="8"/>
      <c r="P24" s="8"/>
      <c r="Q24" s="40">
        <f t="shared" si="31"/>
        <v>4.723983531983169E-2</v>
      </c>
      <c r="R24" s="40">
        <f t="shared" si="32"/>
        <v>2.2087492170739371E-2</v>
      </c>
      <c r="S24" s="41"/>
      <c r="T24" s="46">
        <f t="shared" si="34"/>
        <v>4.0589186477723076E-2</v>
      </c>
      <c r="U24" s="7">
        <v>0.27122453545755559</v>
      </c>
      <c r="V24" s="7">
        <v>8.3391334338019985E-2</v>
      </c>
      <c r="W24" s="8"/>
      <c r="X24" s="8"/>
      <c r="Y24" s="8"/>
      <c r="Z24" s="40">
        <f t="shared" si="22"/>
        <v>6.8106573191854328E-2</v>
      </c>
      <c r="AA24" s="40">
        <f t="shared" si="23"/>
        <v>4.9459535946746881E-2</v>
      </c>
      <c r="AB24" s="8"/>
      <c r="AC24" s="40">
        <f t="shared" si="25"/>
        <v>5.8518205682278404E-2</v>
      </c>
      <c r="AD24" s="7">
        <v>0.2577703438060715</v>
      </c>
      <c r="AE24" s="7">
        <v>3.1983657870843452E-2</v>
      </c>
      <c r="AF24" s="8"/>
      <c r="AG24" s="8"/>
      <c r="AH24" s="8"/>
      <c r="AI24" s="7">
        <f t="shared" si="3"/>
        <v>4.3150382519238945E-2</v>
      </c>
      <c r="AJ24" s="7">
        <f t="shared" si="4"/>
        <v>1.8969559471963181E-2</v>
      </c>
      <c r="AK24" s="8"/>
      <c r="AL24" s="33">
        <f t="shared" si="5"/>
        <v>3.7075466305091086E-2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(AM24*Cis_wt_tradionalist+AN24*First_line_wt_tradionalist+AO24*Sec_line_wt_tradionalist+AP24*Active_wt_tradionalist)/SUM(Cis_wt_tradionalist,First_line_wt_tradionalist,Sec_line_wt_tradionalist,Active_wt_tradionalist)</f>
        <v>4.0785523914600288E-2</v>
      </c>
      <c r="AS24" s="40">
        <f>(AN24*First_line_wt_tradionalist+AO24*Sec_line_wt_tradionalist)/SUM(First_line_wt_tradionalist,Sec_line_wt_tradionalist)</f>
        <v>2.0928033798194232E-2</v>
      </c>
      <c r="AT24" s="41"/>
      <c r="AU24" s="46">
        <f>(AM24*Cis_wt_tradionalist+AN24*First_line_wt_tradionalist+AO24*Sec_line_wt_tradionalist+AP24*Active_wt_tradionalist+AQ24*Nonactive_wt_tradionalist)/SUM(Cis_wt_tradionalist,First_line_wt_tradionalist,Sec_line_wt_tradionalist,Active_wt_tradionalist,Nonactive_wt_tradionalist)</f>
        <v>3.5043543749746574E-2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(AV24*Cis_wt_tradionalist+AW24*First_line_wt_tradionalist+AX24*Sec_line_wt_tradionalist+AY24*Active_wt_tradionalist)/SUM(Cis_wt_tradionalist,First_line_wt_tradionalist,Sec_line_wt_tradionalist,Active_wt_tradionalist)</f>
        <v>5.0612255976725799E-2</v>
      </c>
      <c r="BB24" s="40">
        <f>(AW24*First_line_wt_tradionalist+AX24*Sec_line_wt_tradionalist)/SUM(First_line_wt_tradionalist,Sec_line_wt_tradionalist)</f>
        <v>3.4890152273260901E-2</v>
      </c>
      <c r="BC24" s="8"/>
      <c r="BD24" s="40">
        <f>(AV24*Cis_wt_tradionalist+AW24*First_line_wt_tradionalist+AX24*Sec_line_wt_tradionalist+AY24*Active_wt_tradionalist+AZ24*Nonactive_wt_tradionalist)/SUM(Cis_wt_tradionalist,First_line_wt_tradionalist,Sec_line_wt_tradionalist,Active_wt_tradionalist,Nonactive_wt_tradionalist)</f>
        <v>4.3486821704375435E-2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66"/>
        <v>3.460534168624399E-2</v>
      </c>
      <c r="BK24" s="7">
        <f t="shared" si="67"/>
        <v>1.5902624927693267E-2</v>
      </c>
      <c r="BL24" s="8"/>
      <c r="BM24" s="33">
        <f t="shared" si="68"/>
        <v>2.9733436988477753E-2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(BN24*Cis_wt_tradionalist+BO24*First_line_wt_tradionalist+BP24*Sec_line_wt_tradionalist+BQ24*Active_wt_tradionalist)/SUM(Cis_wt_tradionalist,First_line_wt_tradionalist,Sec_line_wt_tradionalist,Active_wt_tradionalist)</f>
        <v>4.0785523914600288E-2</v>
      </c>
      <c r="BT24" s="40">
        <f>(BO24*First_line_wt_tradionalist+BP24*Sec_line_wt_tradionalist)/SUM(First_line_wt_tradionalist,Sec_line_wt_tradionalist)</f>
        <v>2.0928033798194232E-2</v>
      </c>
      <c r="BU24" s="41"/>
      <c r="BV24" s="46">
        <f>(BN24*Cis_wt_tradionalist+BO24*First_line_wt_tradionalist+BP24*Sec_line_wt_tradionalist+BQ24*Active_wt_tradionalist+BR24*Nonactive_wt_tradionalist)/SUM(Cis_wt_tradionalist,First_line_wt_tradionalist,Sec_line_wt_tradionalist,Active_wt_tradionalist,Nonactive_wt_tradionalist)</f>
        <v>3.5043543749746574E-2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(BW24*Cis_wt_tradionalist+BX24*First_line_wt_tradionalist+BY24*Sec_line_wt_tradionalist+BZ24*Active_wt_tradionalist)/SUM(Cis_wt_tradionalist,First_line_wt_tradionalist,Sec_line_wt_tradionalist,Active_wt_tradionalist)</f>
        <v>5.0612255976725799E-2</v>
      </c>
      <c r="CC24" s="40">
        <f>(BX24*First_line_wt_tradionalist+BY24*Sec_line_wt_tradionalist)/SUM(First_line_wt_tradionalist,Sec_line_wt_tradionalist)</f>
        <v>3.4890152273260901E-2</v>
      </c>
      <c r="CD24" s="8"/>
      <c r="CE24" s="40">
        <f>(BW24*Cis_wt_tradionalist+BX24*First_line_wt_tradionalist+BY24*Sec_line_wt_tradionalist+BZ24*Active_wt_tradionalist+CA24*Nonactive_wt_tradionalist)/SUM(Cis_wt_tradionalist,First_line_wt_tradionalist,Sec_line_wt_tradionalist,Active_wt_tradionalist,Nonactive_wt_tradionalist)</f>
        <v>4.3486821704375435E-2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9"/>
        <v>3.460534168624399E-2</v>
      </c>
      <c r="CL24" s="7">
        <f t="shared" si="70"/>
        <v>1.5902624927693267E-2</v>
      </c>
      <c r="CM24" s="8"/>
      <c r="CN24" s="33">
        <f t="shared" si="71"/>
        <v>2.9733436988477753E-2</v>
      </c>
      <c r="CO24" s="106"/>
      <c r="CP24" s="72"/>
      <c r="CQ24" s="72"/>
      <c r="CR24" s="72"/>
      <c r="CS24" s="72"/>
      <c r="CT24" s="72"/>
      <c r="CU24" s="72"/>
      <c r="CV24" s="72"/>
      <c r="CW24" s="107"/>
    </row>
    <row r="25" spans="1:101" x14ac:dyDescent="0.25">
      <c r="A25" s="89"/>
      <c r="B25" s="2" t="s">
        <v>13</v>
      </c>
      <c r="C25" s="7">
        <v>0.19297369713836965</v>
      </c>
      <c r="D25" s="7">
        <v>0.1514694527674966</v>
      </c>
      <c r="E25" s="7">
        <v>0.10701116696462278</v>
      </c>
      <c r="F25" s="7">
        <v>0.10318329231313812</v>
      </c>
      <c r="G25" s="7">
        <v>0.14367870070968813</v>
      </c>
      <c r="H25" s="7">
        <f t="shared" si="27"/>
        <v>0.13636840877222672</v>
      </c>
      <c r="I25" s="7">
        <f t="shared" si="28"/>
        <v>0.13337944854031955</v>
      </c>
      <c r="J25" s="7">
        <f>(F25*Active_wt_tradionalist+G25*Nonactive_wt_tradionalist)/SUM(Active_wt_tradionalist,Nonactive_wt_tradionalist)</f>
        <v>0.12659129479854969</v>
      </c>
      <c r="K25" s="7">
        <f t="shared" si="30"/>
        <v>0.13739758646262701</v>
      </c>
      <c r="L25" s="7">
        <v>0.18615277426253246</v>
      </c>
      <c r="M25" s="7">
        <v>0.13712627025382099</v>
      </c>
      <c r="N25" s="7">
        <v>8.3328539393047366E-2</v>
      </c>
      <c r="O25" s="7">
        <v>8.1675219277968919E-2</v>
      </c>
      <c r="P25" s="7">
        <v>0.14092214329096089</v>
      </c>
      <c r="Q25" s="40">
        <f t="shared" si="31"/>
        <v>0.11907665812989535</v>
      </c>
      <c r="R25" s="40">
        <f t="shared" si="32"/>
        <v>0.11523606101365685</v>
      </c>
      <c r="S25" s="40">
        <f>(O25*Active_wt_tradionalist+P25*Nonactive_wt_tradionalist)/SUM(Active_wt_tradionalist,Nonactive_wt_tradionalist)</f>
        <v>0.11592236480539268</v>
      </c>
      <c r="T25" s="40">
        <f t="shared" si="34"/>
        <v>0.1221521694988088</v>
      </c>
      <c r="U25" s="7">
        <v>0.18236613140667024</v>
      </c>
      <c r="V25" s="7">
        <v>0.12518021249188369</v>
      </c>
      <c r="W25" s="7">
        <v>7.3760798427596419E-2</v>
      </c>
      <c r="X25" s="7">
        <v>8.0609319834403226E-2</v>
      </c>
      <c r="Y25" s="7">
        <v>0.12606429571461772</v>
      </c>
      <c r="Z25" s="7">
        <f t="shared" si="22"/>
        <v>0.11008050948426215</v>
      </c>
      <c r="AA25" s="7">
        <f t="shared" si="23"/>
        <v>0.10425773649030572</v>
      </c>
      <c r="AB25" s="7">
        <f>(X25*Active_wt_tradionalist+Y25*Nonactive_wt_tradionalist)/SUM(Active_wt_tradionalist,Nonactive_wt_tradionalist)</f>
        <v>0.10688415519250352</v>
      </c>
      <c r="AC25" s="7">
        <f t="shared" si="25"/>
        <v>0.1123307829804697</v>
      </c>
      <c r="AD25" s="7">
        <v>0.17099613726714946</v>
      </c>
      <c r="AE25" s="7">
        <v>0.11863470575413559</v>
      </c>
      <c r="AF25" s="7">
        <v>6.805964327794442E-2</v>
      </c>
      <c r="AG25" s="7">
        <v>7.7924503859840788E-2</v>
      </c>
      <c r="AH25" s="7">
        <v>0.11514629779172063</v>
      </c>
      <c r="AI25" s="7">
        <f t="shared" si="3"/>
        <v>0.10372683188572518</v>
      </c>
      <c r="AJ25" s="7">
        <f t="shared" si="4"/>
        <v>9.8055795041278093E-2</v>
      </c>
      <c r="AK25" s="7">
        <f t="shared" ref="AK25:AK37" si="72">(AG25*Active_wt_tradionalist+AH25*Nonactive_wt_tradionalist)/SUM(Active_wt_tradionalist,Nonactive_wt_tradionalist)</f>
        <v>9.9440223280098577E-2</v>
      </c>
      <c r="AL25" s="33">
        <f t="shared" si="5"/>
        <v>0.10533451864396678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(AM25*Cis_wt_tradionalist+AN25*First_line_wt_tradionalist+AO25*Sec_line_wt_tradionalist+AP25*Active_wt_tradionalist)/SUM(Cis_wt_tradionalist,First_line_wt_tradionalist,Sec_line_wt_tradionalist,Active_wt_tradionalist)</f>
        <v>0.12815284040311059</v>
      </c>
      <c r="AS25" s="40">
        <f>(AN25*First_line_wt_tradionalist+AO25*Sec_line_wt_tradionalist)/SUM(First_line_wt_tradionalist,Sec_line_wt_tradionalist)</f>
        <v>0.12857502939307711</v>
      </c>
      <c r="AT25" s="40">
        <f>(AP25*Active_wt_tradionalist+AQ25*Nonactive_wt_tradionalist)/SUM(Active_wt_tradionalist,Nonactive_wt_tradionalist)</f>
        <v>0.11310613741676931</v>
      </c>
      <c r="AU25" s="40">
        <f>(AM25*Cis_wt_tradionalist+AN25*First_line_wt_tradionalist+AO25*Sec_line_wt_tradionalist+AP25*Active_wt_tradionalist+AQ25*Nonactive_wt_tradionalist)/SUM(Cis_wt_tradionalist,First_line_wt_tradionalist,Sec_line_wt_tradionalist,Active_wt_tradionalist,Nonactive_wt_tradionalist)</f>
        <v>0.12876679135772506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(AV25*Cis_wt_tradionalist+AW25*First_line_wt_tradionalist+AX25*Sec_line_wt_tradionalist+AY25*Active_wt_tradionalist)/SUM(Cis_wt_tradionalist,First_line_wt_tradionalist,Sec_line_wt_tradionalist,Active_wt_tradionalist)</f>
        <v>0.12427167925319831</v>
      </c>
      <c r="BB25" s="7">
        <f>(AW25*First_line_wt_tradionalist+AX25*Sec_line_wt_tradionalist)/SUM(First_line_wt_tradionalist,Sec_line_wt_tradionalist)</f>
        <v>0.12415801271800865</v>
      </c>
      <c r="BC25" s="7">
        <f>(AY25*Active_wt_tradionalist+AZ25*Nonactive_wt_tradionalist)/SUM(Active_wt_tradionalist,Nonactive_wt_tradionalist)</f>
        <v>0.10869142164931769</v>
      </c>
      <c r="BD25" s="7">
        <f>(AV25*Cis_wt_tradionalist+AW25*First_line_wt_tradionalist+AX25*Sec_line_wt_tradionalist+AY25*Active_wt_tradionalist+AZ25*Nonactive_wt_tradionalist)/SUM(Cis_wt_tradionalist,First_line_wt_tradionalist,Sec_line_wt_tradionalist,Active_wt_tradionalist,Nonactive_wt_tradionalist)</f>
        <v>0.12445933290140053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66"/>
        <v>0.12190253586713087</v>
      </c>
      <c r="BK25" s="7">
        <f t="shared" si="67"/>
        <v>0.12155906579175652</v>
      </c>
      <c r="BL25" s="7">
        <f t="shared" ref="BL25:BL37" si="73">(BH25*Active_wt_tradionalist+BI25*Nonactive_wt_tradionalist)/SUM(Active_wt_tradionalist,Nonactive_wt_tradionalist)</f>
        <v>0.10606282478903972</v>
      </c>
      <c r="BM25" s="33">
        <f t="shared" si="68"/>
        <v>0.12154830211609603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(BN25*Cis_wt_tradionalist+BO25*First_line_wt_tradionalist+BP25*Sec_line_wt_tradionalist+BQ25*Active_wt_tradionalist)/SUM(Cis_wt_tradionalist,First_line_wt_tradionalist,Sec_line_wt_tradionalist,Active_wt_tradionalist)</f>
        <v>0.12815284040311059</v>
      </c>
      <c r="BT25" s="40">
        <f>(BO25*First_line_wt_tradionalist+BP25*Sec_line_wt_tradionalist)/SUM(First_line_wt_tradionalist,Sec_line_wt_tradionalist)</f>
        <v>0.12857502939307711</v>
      </c>
      <c r="BU25" s="40">
        <f>(BQ25*Active_wt_tradionalist+BR25*Nonactive_wt_tradionalist)/SUM(Active_wt_tradionalist,Nonactive_wt_tradionalist)</f>
        <v>0.11310613741676931</v>
      </c>
      <c r="BV25" s="40">
        <f>(BN25*Cis_wt_tradionalist+BO25*First_line_wt_tradionalist+BP25*Sec_line_wt_tradionalist+BQ25*Active_wt_tradionalist+BR25*Nonactive_wt_tradionalist)/SUM(Cis_wt_tradionalist,First_line_wt_tradionalist,Sec_line_wt_tradionalist,Active_wt_tradionalist,Nonactive_wt_tradionalist)</f>
        <v>0.12876679135772506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(BW25*Cis_wt_tradionalist+BX25*First_line_wt_tradionalist+BY25*Sec_line_wt_tradionalist+BZ25*Active_wt_tradionalist)/SUM(Cis_wt_tradionalist,First_line_wt_tradionalist,Sec_line_wt_tradionalist,Active_wt_tradionalist)</f>
        <v>0.12427167925319831</v>
      </c>
      <c r="CC25" s="7">
        <f>(BX25*First_line_wt_tradionalist+BY25*Sec_line_wt_tradionalist)/SUM(First_line_wt_tradionalist,Sec_line_wt_tradionalist)</f>
        <v>0.12415801271800865</v>
      </c>
      <c r="CD25" s="7">
        <f>(BZ25*Active_wt_tradionalist+CA25*Nonactive_wt_tradionalist)/SUM(Active_wt_tradionalist,Nonactive_wt_tradionalist)</f>
        <v>0.10869142164931769</v>
      </c>
      <c r="CE25" s="7">
        <f>(BW25*Cis_wt_tradionalist+BX25*First_line_wt_tradionalist+BY25*Sec_line_wt_tradionalist+BZ25*Active_wt_tradionalist+CA25*Nonactive_wt_tradionalist)/SUM(Cis_wt_tradionalist,First_line_wt_tradionalist,Sec_line_wt_tradionalist,Active_wt_tradionalist,Nonactive_wt_tradionalist)</f>
        <v>0.12445933290140053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9"/>
        <v>0.12190253586713087</v>
      </c>
      <c r="CL25" s="7">
        <f t="shared" si="70"/>
        <v>0.12155906579175652</v>
      </c>
      <c r="CM25" s="7">
        <f t="shared" ref="CM25:CM37" si="74">(CI25*Active_wt_tradionalist+CJ25*Nonactive_wt_tradionalist)/SUM(Active_wt_tradionalist,Nonactive_wt_tradionalist)</f>
        <v>0.10606282478903972</v>
      </c>
      <c r="CN25" s="33">
        <f t="shared" si="71"/>
        <v>0.12154830211609603</v>
      </c>
      <c r="CO25" s="108">
        <f>C25/SUM(C$9:C$21)</f>
        <v>0.25983689922288822</v>
      </c>
      <c r="CP25" s="40">
        <f t="shared" ref="CP25:CW37" si="75">D25/SUM(D$9:D$21)</f>
        <v>0.16024304060723785</v>
      </c>
      <c r="CQ25" s="40">
        <f t="shared" si="75"/>
        <v>0.11066456092328741</v>
      </c>
      <c r="CR25" s="40">
        <f t="shared" si="75"/>
        <v>0.11443823740976701</v>
      </c>
      <c r="CS25" s="40">
        <f t="shared" si="75"/>
        <v>0.20388573329477444</v>
      </c>
      <c r="CT25" s="40">
        <f t="shared" si="75"/>
        <v>0.1475203982503937</v>
      </c>
      <c r="CU25" s="40">
        <f t="shared" si="75"/>
        <v>0.13979702422981002</v>
      </c>
      <c r="CV25" s="40">
        <f t="shared" si="75"/>
        <v>0.16068836018334173</v>
      </c>
      <c r="CW25" s="48">
        <f t="shared" si="75"/>
        <v>0.15377920883134624</v>
      </c>
    </row>
    <row r="26" spans="1:101" x14ac:dyDescent="0.25">
      <c r="A26" s="89"/>
      <c r="B26" s="2" t="s">
        <v>12</v>
      </c>
      <c r="C26" s="7">
        <v>0.29989344675674701</v>
      </c>
      <c r="D26" s="7">
        <v>0.1595533324863827</v>
      </c>
      <c r="E26" s="7">
        <v>8.6894307186086941E-2</v>
      </c>
      <c r="F26" s="7">
        <v>0.12494574638834591</v>
      </c>
      <c r="G26" s="7">
        <v>0.15699848024724797</v>
      </c>
      <c r="H26" s="7">
        <f t="shared" si="27"/>
        <v>0.14820413845561836</v>
      </c>
      <c r="I26" s="7">
        <f t="shared" si="28"/>
        <v>0.12998849319741604</v>
      </c>
      <c r="J26" s="7">
        <f>(F26*Active_wt_tradionalist+G26*Nonactive_wt_tradionalist)/SUM(Active_wt_tradionalist,Nonactive_wt_tradionalist)</f>
        <v>0.14347353765016552</v>
      </c>
      <c r="K26" s="7">
        <f t="shared" si="30"/>
        <v>0.14944224774744003</v>
      </c>
      <c r="L26" s="7">
        <v>0.29307557889920632</v>
      </c>
      <c r="M26" s="7">
        <v>0.15388181916246771</v>
      </c>
      <c r="N26" s="7">
        <v>8.4528412126886623E-2</v>
      </c>
      <c r="O26" s="7">
        <v>7.9955209938344499E-2</v>
      </c>
      <c r="P26" s="7">
        <v>0.14554311220974003</v>
      </c>
      <c r="Q26" s="40">
        <f t="shared" si="31"/>
        <v>0.13873791880070871</v>
      </c>
      <c r="R26" s="40">
        <f t="shared" si="32"/>
        <v>0.12566203057220021</v>
      </c>
      <c r="S26" s="40">
        <f>(O26*Active_wt_tradionalist+P26*Nonactive_wt_tradionalist)/SUM(Active_wt_tradionalist,Nonactive_wt_tradionalist)</f>
        <v>0.11786770027175614</v>
      </c>
      <c r="T26" s="40">
        <f t="shared" si="34"/>
        <v>0.13969598631639074</v>
      </c>
      <c r="U26" s="7">
        <v>0.29514174684643457</v>
      </c>
      <c r="V26" s="7">
        <v>0.15631009947886595</v>
      </c>
      <c r="W26" s="7">
        <v>8.2712141285209484E-2</v>
      </c>
      <c r="X26" s="7">
        <v>8.1685620234691697E-2</v>
      </c>
      <c r="Y26" s="7">
        <v>0.14274547815713959</v>
      </c>
      <c r="Z26" s="7">
        <f t="shared" si="22"/>
        <v>0.13971339108930789</v>
      </c>
      <c r="AA26" s="7">
        <f t="shared" si="23"/>
        <v>0.12636320992180658</v>
      </c>
      <c r="AB26" s="7">
        <f>(X26*Active_wt_tradionalist+Y26*Nonactive_wt_tradionalist)/SUM(Active_wt_tradionalist,Nonactive_wt_tradionalist)</f>
        <v>0.11698071571838871</v>
      </c>
      <c r="AC26" s="7">
        <f t="shared" si="25"/>
        <v>0.14014026273715172</v>
      </c>
      <c r="AD26" s="7">
        <v>0.29817267426260807</v>
      </c>
      <c r="AE26" s="7">
        <v>0.15499206084649494</v>
      </c>
      <c r="AF26" s="7">
        <v>8.0322927639112335E-2</v>
      </c>
      <c r="AG26" s="7">
        <v>6.4598940636612395E-2</v>
      </c>
      <c r="AH26" s="7">
        <v>0.13247002227318949</v>
      </c>
      <c r="AI26" s="7">
        <f t="shared" si="3"/>
        <v>0.13665551868801187</v>
      </c>
      <c r="AJ26" s="7">
        <f t="shared" si="4"/>
        <v>0.12460931191752295</v>
      </c>
      <c r="AK26" s="7">
        <f t="shared" si="72"/>
        <v>0.10383120203471993</v>
      </c>
      <c r="AL26" s="33">
        <f t="shared" si="5"/>
        <v>0.13606626458294513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(AM26*Cis_wt_tradionalist+AN26*First_line_wt_tradionalist+AO26*Sec_line_wt_tradionalist+AP26*Active_wt_tradionalist)/SUM(Cis_wt_tradionalist,First_line_wt_tradionalist,Sec_line_wt_tradionalist,Active_wt_tradionalist)</f>
        <v>0.13609043954889158</v>
      </c>
      <c r="AS26" s="40">
        <f>(AN26*First_line_wt_tradionalist+AO26*Sec_line_wt_tradionalist)/SUM(First_line_wt_tradionalist,Sec_line_wt_tradionalist)</f>
        <v>0.12124530617718175</v>
      </c>
      <c r="AT26" s="40">
        <f>(AP26*Active_wt_tradionalist+AQ26*Nonactive_wt_tradionalist)/SUM(Active_wt_tradionalist,Nonactive_wt_tradionalist)</f>
        <v>0.10811064830210373</v>
      </c>
      <c r="AU26" s="40">
        <f>(AM26*Cis_wt_tradionalist+AN26*First_line_wt_tradionalist+AO26*Sec_line_wt_tradionalist+AP26*Active_wt_tradionalist+AQ26*Nonactive_wt_tradionalist)/SUM(Cis_wt_tradionalist,First_line_wt_tradionalist,Sec_line_wt_tradionalist,Active_wt_tradionalist,Nonactive_wt_tradionalist)</f>
        <v>0.13502228451904491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(AV26*Cis_wt_tradionalist+AW26*First_line_wt_tradionalist+AX26*Sec_line_wt_tradionalist+AY26*Active_wt_tradionalist)/SUM(Cis_wt_tradionalist,First_line_wt_tradionalist,Sec_line_wt_tradionalist,Active_wt_tradionalist)</f>
        <v>0.13398731417243431</v>
      </c>
      <c r="BB26" s="7">
        <f>(AW26*First_line_wt_tradionalist+AX26*Sec_line_wt_tradionalist)/SUM(First_line_wt_tradionalist,Sec_line_wt_tradionalist)</f>
        <v>0.11889232850312798</v>
      </c>
      <c r="BC26" s="7">
        <f>(AY26*Active_wt_tradionalist+AZ26*Nonactive_wt_tradionalist)/SUM(Active_wt_tradionalist,Nonactive_wt_tradionalist)</f>
        <v>0.10582364179621788</v>
      </c>
      <c r="BD26" s="7">
        <f>(AV26*Cis_wt_tradionalist+AW26*First_line_wt_tradionalist+AX26*Sec_line_wt_tradionalist+AY26*Active_wt_tradionalist+AZ26*Nonactive_wt_tradionalist)/SUM(Cis_wt_tradionalist,First_line_wt_tradionalist,Sec_line_wt_tradionalist,Active_wt_tradionalist,Nonactive_wt_tradionalist)</f>
        <v>0.13271573334186235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66"/>
        <v>0.13246320284266058</v>
      </c>
      <c r="BK26" s="7">
        <f t="shared" si="67"/>
        <v>0.11711499952276196</v>
      </c>
      <c r="BL26" s="7">
        <f t="shared" si="73"/>
        <v>9.9383067966059987E-2</v>
      </c>
      <c r="BM26" s="33">
        <f t="shared" si="68"/>
        <v>0.13023227112110455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(BN26*Cis_wt_tradionalist+BO26*First_line_wt_tradionalist+BP26*Sec_line_wt_tradionalist+BQ26*Active_wt_tradionalist)/SUM(Cis_wt_tradionalist,First_line_wt_tradionalist,Sec_line_wt_tradionalist,Active_wt_tradionalist)</f>
        <v>0.13609043954889158</v>
      </c>
      <c r="BT26" s="40">
        <f>(BO26*First_line_wt_tradionalist+BP26*Sec_line_wt_tradionalist)/SUM(First_line_wt_tradionalist,Sec_line_wt_tradionalist)</f>
        <v>0.12124530617718175</v>
      </c>
      <c r="BU26" s="40">
        <f>(BQ26*Active_wt_tradionalist+BR26*Nonactive_wt_tradionalist)/SUM(Active_wt_tradionalist,Nonactive_wt_tradionalist)</f>
        <v>0.10811064830210373</v>
      </c>
      <c r="BV26" s="40">
        <f>(BN26*Cis_wt_tradionalist+BO26*First_line_wt_tradionalist+BP26*Sec_line_wt_tradionalist+BQ26*Active_wt_tradionalist+BR26*Nonactive_wt_tradionalist)/SUM(Cis_wt_tradionalist,First_line_wt_tradionalist,Sec_line_wt_tradionalist,Active_wt_tradionalist,Nonactive_wt_tradionalist)</f>
        <v>0.13502228451904491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(BW26*Cis_wt_tradionalist+BX26*First_line_wt_tradionalist+BY26*Sec_line_wt_tradionalist+BZ26*Active_wt_tradionalist)/SUM(Cis_wt_tradionalist,First_line_wt_tradionalist,Sec_line_wt_tradionalist,Active_wt_tradionalist)</f>
        <v>0.13398731417243431</v>
      </c>
      <c r="CC26" s="7">
        <f>(BX26*First_line_wt_tradionalist+BY26*Sec_line_wt_tradionalist)/SUM(First_line_wt_tradionalist,Sec_line_wt_tradionalist)</f>
        <v>0.11889232850312798</v>
      </c>
      <c r="CD26" s="7">
        <f>(BZ26*Active_wt_tradionalist+CA26*Nonactive_wt_tradionalist)/SUM(Active_wt_tradionalist,Nonactive_wt_tradionalist)</f>
        <v>0.10582364179621788</v>
      </c>
      <c r="CE26" s="7">
        <f>(BW26*Cis_wt_tradionalist+BX26*First_line_wt_tradionalist+BY26*Sec_line_wt_tradionalist+BZ26*Active_wt_tradionalist+CA26*Nonactive_wt_tradionalist)/SUM(Cis_wt_tradionalist,First_line_wt_tradionalist,Sec_line_wt_tradionalist,Active_wt_tradionalist,Nonactive_wt_tradionalist)</f>
        <v>0.13271573334186235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9"/>
        <v>0.13246320284266058</v>
      </c>
      <c r="CL26" s="7">
        <f t="shared" si="70"/>
        <v>0.11711499952276196</v>
      </c>
      <c r="CM26" s="7">
        <f t="shared" si="74"/>
        <v>9.9383067966059987E-2</v>
      </c>
      <c r="CN26" s="33">
        <f t="shared" si="71"/>
        <v>0.13023227112110455</v>
      </c>
      <c r="CO26" s="108">
        <f t="shared" ref="CO26:CO37" si="76">C26/SUM(C$9:C$21)</f>
        <v>0.40380313202303092</v>
      </c>
      <c r="CP26" s="40">
        <f t="shared" si="75"/>
        <v>0.16879516410401901</v>
      </c>
      <c r="CQ26" s="40">
        <f t="shared" si="75"/>
        <v>8.9860905401214802E-2</v>
      </c>
      <c r="CR26" s="40">
        <f t="shared" si="75"/>
        <v>0.13857447914277746</v>
      </c>
      <c r="CS26" s="40">
        <f t="shared" si="75"/>
        <v>0.222787024891414</v>
      </c>
      <c r="CT26" s="40">
        <f t="shared" si="75"/>
        <v>0.16032403490053798</v>
      </c>
      <c r="CU26" s="40">
        <f t="shared" si="75"/>
        <v>0.13624291247254941</v>
      </c>
      <c r="CV26" s="40">
        <f t="shared" si="75"/>
        <v>0.18211779515641835</v>
      </c>
      <c r="CW26" s="48">
        <f t="shared" si="75"/>
        <v>0.16725992949541632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66"/>
      <c r="R27" s="66"/>
      <c r="S27" s="66"/>
      <c r="T27" s="66"/>
      <c r="U27" s="8"/>
      <c r="V27" s="8"/>
      <c r="W27" s="8"/>
      <c r="X27" s="8"/>
      <c r="Y27" s="8"/>
      <c r="Z27" s="8"/>
      <c r="AA27" s="8"/>
      <c r="AB27" s="8"/>
      <c r="AC27" s="8"/>
      <c r="AD27" s="7">
        <v>5.2412477245695005E-2</v>
      </c>
      <c r="AE27" s="7">
        <v>6.6752359169247766E-2</v>
      </c>
      <c r="AF27" s="7">
        <v>6.5545100482377217E-2</v>
      </c>
      <c r="AG27" s="7">
        <v>0.13966785772947804</v>
      </c>
      <c r="AH27" s="7">
        <v>9.7073920204210212E-2</v>
      </c>
      <c r="AI27" s="44">
        <f t="shared" si="3"/>
        <v>7.350737802555446E-2</v>
      </c>
      <c r="AJ27" s="44">
        <f t="shared" si="4"/>
        <v>6.6261127571933837E-2</v>
      </c>
      <c r="AK27" s="44">
        <f t="shared" si="72"/>
        <v>0.11504681956901645</v>
      </c>
      <c r="AL27" s="45">
        <f t="shared" si="5"/>
        <v>7.6825187992330166E-2</v>
      </c>
      <c r="AM27" s="8"/>
      <c r="AN27" s="8"/>
      <c r="AO27" s="8"/>
      <c r="AP27" s="8"/>
      <c r="AQ27" s="8"/>
      <c r="AR27" s="66"/>
      <c r="AS27" s="66"/>
      <c r="AT27" s="66"/>
      <c r="AU27" s="66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66"/>
        <v>8.187958875520146E-2</v>
      </c>
      <c r="BK27" s="44">
        <f t="shared" si="67"/>
        <v>8.0541600588153475E-2</v>
      </c>
      <c r="BL27" s="44">
        <f t="shared" si="73"/>
        <v>9.7920800770497918E-2</v>
      </c>
      <c r="BM27" s="45">
        <f t="shared" si="68"/>
        <v>8.2587742062277106E-2</v>
      </c>
      <c r="BN27" s="8"/>
      <c r="BO27" s="8"/>
      <c r="BP27" s="8"/>
      <c r="BQ27" s="8"/>
      <c r="BR27" s="8"/>
      <c r="BS27" s="66"/>
      <c r="BT27" s="66"/>
      <c r="BU27" s="66"/>
      <c r="BV27" s="66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9"/>
        <v>8.187958875520146E-2</v>
      </c>
      <c r="CL27" s="44">
        <f t="shared" si="70"/>
        <v>8.0541600588153475E-2</v>
      </c>
      <c r="CM27" s="44">
        <f t="shared" si="74"/>
        <v>9.7920800770497918E-2</v>
      </c>
      <c r="CN27" s="45">
        <f t="shared" si="71"/>
        <v>8.2587742062277106E-2</v>
      </c>
      <c r="CO27" s="109"/>
      <c r="CP27" s="75"/>
      <c r="CQ27" s="41"/>
      <c r="CR27" s="41"/>
      <c r="CS27" s="41"/>
      <c r="CT27" s="41"/>
      <c r="CU27" s="41"/>
      <c r="CV27" s="41"/>
      <c r="CW27" s="110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66"/>
      <c r="R28" s="66"/>
      <c r="S28" s="66"/>
      <c r="T28" s="66"/>
      <c r="U28" s="7">
        <v>8.1428704588516629E-2</v>
      </c>
      <c r="V28" s="7">
        <v>0.11816772696148141</v>
      </c>
      <c r="W28" s="7">
        <v>8.1988683152556335E-2</v>
      </c>
      <c r="X28" s="7">
        <v>0.10951433931087422</v>
      </c>
      <c r="Y28" s="7">
        <v>8.5731903801742518E-2</v>
      </c>
      <c r="Z28" s="7">
        <f t="shared" ref="Z28:Z37" si="77">(U28*Cis_wt_tradionalist+V28*First_line_wt_tradionalist+W28*Sec_line_wt_tradionalist+X28*Active_wt_tradionalist)/SUM(Cis_wt_tradionalist,First_line_wt_tradionalist,Sec_line_wt_tradionalist,Active_wt_tradionalist)</f>
        <v>0.10173358791256433</v>
      </c>
      <c r="AA28" s="7">
        <f t="shared" ref="AA28:AA37" si="78">(V28*First_line_wt_tradionalist+W28*Sec_line_wt_tradionalist)/SUM(First_line_wt_tradionalist,Sec_line_wt_tradionalist)</f>
        <v>0.10344653284390769</v>
      </c>
      <c r="AB28" s="7">
        <f t="shared" ref="AB28:AB37" si="79">(X28*Active_wt_tradionalist+Y28*Nonactive_wt_tradionalist)/SUM(Active_wt_tradionalist,Nonactive_wt_tradionalist)</f>
        <v>9.5767118785143629E-2</v>
      </c>
      <c r="AC28" s="7">
        <f t="shared" ref="AC28:AC37" si="80">(U28*Cis_wt_tradionalist+V28*First_line_wt_tradionalist+W28*Sec_line_wt_tradionalist+X28*Active_wt_tradionalist+Y28*Nonactive_wt_tradionalist)/SUM(Cis_wt_tradionalist,First_line_wt_tradionalist,Sec_line_wt_tradionalist,Active_wt_tradionalist,Nonactive_wt_tradionalist)</f>
        <v>9.9480794667564432E-2</v>
      </c>
      <c r="AD28" s="7">
        <v>8.0033704617849435E-2</v>
      </c>
      <c r="AE28" s="7">
        <v>0.14268385084345361</v>
      </c>
      <c r="AF28" s="7">
        <v>8.7502029704821946E-2</v>
      </c>
      <c r="AG28" s="7">
        <v>0.11295819874019843</v>
      </c>
      <c r="AH28" s="7">
        <v>7.7234372143327706E-2</v>
      </c>
      <c r="AI28" s="44">
        <f t="shared" si="3"/>
        <v>0.11490840297944244</v>
      </c>
      <c r="AJ28" s="44">
        <f t="shared" si="4"/>
        <v>0.1202304575190388</v>
      </c>
      <c r="AK28" s="44">
        <f t="shared" si="72"/>
        <v>9.2308365712728477E-2</v>
      </c>
      <c r="AL28" s="45">
        <f t="shared" si="5"/>
        <v>0.10960447361852478</v>
      </c>
      <c r="AM28" s="8"/>
      <c r="AN28" s="8"/>
      <c r="AO28" s="8"/>
      <c r="AP28" s="8"/>
      <c r="AQ28" s="8"/>
      <c r="AR28" s="66"/>
      <c r="AS28" s="66"/>
      <c r="AT28" s="66"/>
      <c r="AU28" s="66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81">(AV28*Cis_wt_tradionalist+AW28*First_line_wt_tradionalist+AX28*Sec_line_wt_tradionalist+AY28*Active_wt_tradionalist)/SUM(Cis_wt_tradionalist,First_line_wt_tradionalist,Sec_line_wt_tradionalist,Active_wt_tradionalist)</f>
        <v>0.10159454439159628</v>
      </c>
      <c r="BB28" s="7">
        <f t="shared" ref="BB28:BB37" si="82">(AW28*First_line_wt_tradionalist+AX28*Sec_line_wt_tradionalist)/SUM(First_line_wt_tradionalist,Sec_line_wt_tradionalist)</f>
        <v>0.1005270268714997</v>
      </c>
      <c r="BC28" s="7">
        <f t="shared" ref="BC28:BC37" si="83">(AY28*Active_wt_tradionalist+AZ28*Nonactive_wt_tradionalist)/SUM(Active_wt_tradionalist,Nonactive_wt_tradionalist)</f>
        <v>9.7575065671392028E-2</v>
      </c>
      <c r="BD28" s="7">
        <f t="shared" ref="BD28:BD37" si="84">(AV28*Cis_wt_tradionalist+AW28*First_line_wt_tradionalist+AX28*Sec_line_wt_tradionalist+AY28*Active_wt_tradionalist+AZ28*Nonactive_wt_tradionalist)/SUM(Cis_wt_tradionalist,First_line_wt_tradionalist,Sec_line_wt_tradionalist,Active_wt_tradionalist,Nonactive_wt_tradionalist)</f>
        <v>0.10030975571158335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66"/>
        <v>0.10935699704394967</v>
      </c>
      <c r="BK28" s="44">
        <f t="shared" si="67"/>
        <v>0.11161044321934756</v>
      </c>
      <c r="BL28" s="44">
        <f t="shared" si="73"/>
        <v>8.9260715128422152E-2</v>
      </c>
      <c r="BM28" s="45">
        <f t="shared" si="68"/>
        <v>0.10532591146894847</v>
      </c>
      <c r="BN28" s="8"/>
      <c r="BO28" s="8"/>
      <c r="BP28" s="8"/>
      <c r="BQ28" s="8"/>
      <c r="BR28" s="8"/>
      <c r="BS28" s="66"/>
      <c r="BT28" s="66"/>
      <c r="BU28" s="66"/>
      <c r="BV28" s="66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85">(BW28*Cis_wt_tradionalist+BX28*First_line_wt_tradionalist+BY28*Sec_line_wt_tradionalist+BZ28*Active_wt_tradionalist)/SUM(Cis_wt_tradionalist,First_line_wt_tradionalist,Sec_line_wt_tradionalist,Active_wt_tradionalist)</f>
        <v>0.10159454439159628</v>
      </c>
      <c r="CC28" s="7">
        <f t="shared" ref="CC28:CC37" si="86">(BX28*First_line_wt_tradionalist+BY28*Sec_line_wt_tradionalist)/SUM(First_line_wt_tradionalist,Sec_line_wt_tradionalist)</f>
        <v>0.1005270268714997</v>
      </c>
      <c r="CD28" s="7">
        <f t="shared" ref="CD28:CD37" si="87">(BZ28*Active_wt_tradionalist+CA28*Nonactive_wt_tradionalist)/SUM(Active_wt_tradionalist,Nonactive_wt_tradionalist)</f>
        <v>9.7575065671392028E-2</v>
      </c>
      <c r="CE28" s="7">
        <f t="shared" ref="CE28:CE37" si="88">(BW28*Cis_wt_tradionalist+BX28*First_line_wt_tradionalist+BY28*Sec_line_wt_tradionalist+BZ28*Active_wt_tradionalist+CA28*Nonactive_wt_tradionalist)/SUM(Cis_wt_tradionalist,First_line_wt_tradionalist,Sec_line_wt_tradionalist,Active_wt_tradionalist,Nonactive_wt_tradionalist)</f>
        <v>0.10030975571158335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9"/>
        <v>0.10935699704394967</v>
      </c>
      <c r="CL28" s="44">
        <f t="shared" si="70"/>
        <v>0.11161044321934756</v>
      </c>
      <c r="CM28" s="44">
        <f t="shared" si="74"/>
        <v>8.9260715128422152E-2</v>
      </c>
      <c r="CN28" s="45">
        <f t="shared" si="71"/>
        <v>0.10532591146894847</v>
      </c>
      <c r="CO28" s="109"/>
      <c r="CP28" s="75"/>
      <c r="CQ28" s="41"/>
      <c r="CR28" s="41"/>
      <c r="CS28" s="41"/>
      <c r="CT28" s="41"/>
      <c r="CU28" s="41"/>
      <c r="CV28" s="41"/>
      <c r="CW28" s="110"/>
    </row>
    <row r="29" spans="1:101" x14ac:dyDescent="0.25">
      <c r="A29" s="89"/>
      <c r="B29" s="2" t="s">
        <v>9</v>
      </c>
      <c r="C29" s="7">
        <v>3.3406440030307814E-2</v>
      </c>
      <c r="D29" s="7">
        <v>8.2584171045959106E-3</v>
      </c>
      <c r="E29" s="7">
        <v>9.4820877193122887E-3</v>
      </c>
      <c r="F29" s="7">
        <v>0.15497076722277447</v>
      </c>
      <c r="G29" s="7">
        <v>0.10613880743065073</v>
      </c>
      <c r="H29" s="7">
        <f t="shared" ref="H29:H37" si="89">(C29*Cis_wt_tradionalist+D29*First_line_wt_tradionalist+E29*Sec_line_wt_tradionalist+F29*Active_wt_tradionalist)/SUM(Cis_wt_tradionalist,First_line_wt_tradionalist,Sec_line_wt_tradionalist,Active_wt_tradionalist)</f>
        <v>2.8975219639969182E-2</v>
      </c>
      <c r="I29" s="7">
        <f t="shared" ref="I29:I37" si="90">(D29*First_line_wt_tradionalist+E29*Sec_line_wt_tradionalist)/SUM(First_line_wt_tradionalist,Sec_line_wt_tradionalist)</f>
        <v>8.7563266886730509E-3</v>
      </c>
      <c r="J29" s="7">
        <f t="shared" ref="J29:J37" si="91">(F29*Active_wt_tradionalist+G29*Nonactive_wt_tradionalist)/SUM(Active_wt_tradionalist,Nonactive_wt_tradionalist)</f>
        <v>0.12674389703077182</v>
      </c>
      <c r="K29" s="7">
        <f t="shared" ref="K29:K37" si="92">(C29*Cis_wt_tradionalist+D29*First_line_wt_tradionalist+E29*Sec_line_wt_tradionalist+F29*Active_wt_tradionalist+G29*Nonactive_wt_tradionalist)/SUM(Cis_wt_tradionalist,First_line_wt_tradionalist,Sec_line_wt_tradionalist,Active_wt_tradionalist,Nonactive_wt_tradionalist)</f>
        <v>3.9838676769287366E-2</v>
      </c>
      <c r="L29" s="7">
        <v>3.5120973386733104E-2</v>
      </c>
      <c r="M29" s="7">
        <v>7.1291521329576266E-2</v>
      </c>
      <c r="N29" s="7">
        <v>0.10619798711335086</v>
      </c>
      <c r="O29" s="7">
        <v>0.22127229541117646</v>
      </c>
      <c r="P29" s="7">
        <v>0.18254826397069301</v>
      </c>
      <c r="Q29" s="40">
        <f t="shared" ref="Q29:Q37" si="93">(L29*Cis_wt_tradionalist+M29*First_line_wt_tradionalist+N29*Sec_line_wt_tradionalist+O29*Active_wt_tradionalist)/SUM(Cis_wt_tradionalist,First_line_wt_tradionalist,Sec_line_wt_tradionalist,Active_wt_tradionalist)</f>
        <v>9.6155706821688516E-2</v>
      </c>
      <c r="R29" s="40">
        <f t="shared" ref="R29:R37" si="94">(M29*First_line_wt_tradionalist+N29*Sec_line_wt_tradionalist)/SUM(First_line_wt_tradionalist,Sec_line_wt_tradionalist)</f>
        <v>8.5494905517265171E-2</v>
      </c>
      <c r="S29" s="40">
        <f t="shared" ref="S29:S37" si="95">(O29*Active_wt_tradionalist+P29*Nonactive_wt_tradionalist)/SUM(Active_wt_tradionalist,Nonactive_wt_tradionalist)</f>
        <v>0.19888822126312522</v>
      </c>
      <c r="T29" s="40">
        <f t="shared" ref="T29:T37" si="96">(L29*Cis_wt_tradionalist+M29*First_line_wt_tradionalist+N29*Sec_line_wt_tradionalist+O29*Active_wt_tradionalist+P29*Nonactive_wt_tradionalist)/SUM(Cis_wt_tradionalist,First_line_wt_tradionalist,Sec_line_wt_tradionalist,Active_wt_tradionalist,Nonactive_wt_tradionalist)</f>
        <v>0.10831846218016498</v>
      </c>
      <c r="U29" s="7">
        <v>4.1596509744458478E-2</v>
      </c>
      <c r="V29" s="7">
        <v>7.8730067914645346E-2</v>
      </c>
      <c r="W29" s="7">
        <v>0.11035879600427456</v>
      </c>
      <c r="X29" s="7">
        <v>0.1921386453187808</v>
      </c>
      <c r="Y29" s="7">
        <v>0.16840979921603202</v>
      </c>
      <c r="Z29" s="7">
        <f t="shared" si="77"/>
        <v>9.8086749766547132E-2</v>
      </c>
      <c r="AA29" s="7">
        <f t="shared" si="78"/>
        <v>9.1599745962480453E-2</v>
      </c>
      <c r="AB29" s="7">
        <f t="shared" si="79"/>
        <v>0.17842240166197124</v>
      </c>
      <c r="AC29" s="7">
        <f t="shared" si="80"/>
        <v>0.10798716335241799</v>
      </c>
      <c r="AD29" s="7">
        <v>4.3704679643659372E-2</v>
      </c>
      <c r="AE29" s="7">
        <v>6.8655470996646692E-2</v>
      </c>
      <c r="AF29" s="7">
        <v>9.5383173046066916E-2</v>
      </c>
      <c r="AG29" s="7">
        <v>0.18202776717554309</v>
      </c>
      <c r="AH29" s="7">
        <v>0.16671850269419097</v>
      </c>
      <c r="AI29" s="7">
        <f t="shared" si="3"/>
        <v>8.7822375302296002E-2</v>
      </c>
      <c r="AJ29" s="7">
        <f t="shared" si="4"/>
        <v>7.9530929515235937E-2</v>
      </c>
      <c r="AK29" s="7">
        <f t="shared" si="72"/>
        <v>0.17317838609213501</v>
      </c>
      <c r="AL29" s="33">
        <f t="shared" si="5"/>
        <v>9.8929747602247306E-2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7">(AM29*Cis_wt_tradionalist+AN29*First_line_wt_tradionalist+AO29*Sec_line_wt_tradionalist+AP29*Active_wt_tradionalist)/SUM(Cis_wt_tradionalist,First_line_wt_tradionalist,Sec_line_wt_tradionalist,Active_wt_tradionalist)</f>
        <v>9.3905883549328772E-2</v>
      </c>
      <c r="AS29" s="40">
        <f t="shared" ref="AS29:AS37" si="98">(AN29*First_line_wt_tradionalist+AO29*Sec_line_wt_tradionalist)/SUM(First_line_wt_tradionalist,Sec_line_wt_tradionalist)</f>
        <v>7.8406276726491517E-2</v>
      </c>
      <c r="AT29" s="40">
        <f t="shared" ref="AT29:AT37" si="99">(AP29*Active_wt_tradionalist+AQ29*Nonactive_wt_tradionalist)/SUM(Active_wt_tradionalist,Nonactive_wt_tradionalist)</f>
        <v>0.18104592729594077</v>
      </c>
      <c r="AU29" s="40">
        <f t="shared" ref="AU29:AU37" si="100">(AM29*Cis_wt_tradionalist+AN29*First_line_wt_tradionalist+AO29*Sec_line_wt_tradionalist+AP29*Active_wt_tradionalist+AQ29*Nonactive_wt_tradionalist)/SUM(Cis_wt_tradionalist,First_line_wt_tradionalist,Sec_line_wt_tradionalist,Active_wt_tradionalist,Nonactive_wt_tradionalist)</f>
        <v>0.10371796180356686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81"/>
        <v>9.1269836763171436E-2</v>
      </c>
      <c r="BB29" s="7">
        <f t="shared" si="82"/>
        <v>7.8919031795593855E-2</v>
      </c>
      <c r="BC29" s="7">
        <f t="shared" si="83"/>
        <v>0.16013812004332448</v>
      </c>
      <c r="BD29" s="7">
        <f t="shared" si="84"/>
        <v>9.8454737244623225E-2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66"/>
        <v>8.1602783973853982E-2</v>
      </c>
      <c r="BK29" s="7">
        <f t="shared" si="67"/>
        <v>6.849518138833037E-2</v>
      </c>
      <c r="BL29" s="7">
        <f t="shared" si="73"/>
        <v>0.15219978941147158</v>
      </c>
      <c r="BM29" s="33">
        <f t="shared" si="68"/>
        <v>8.9733977484575123E-2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101">(BN29*Cis_wt_tradionalist+BO29*First_line_wt_tradionalist+BP29*Sec_line_wt_tradionalist+BQ29*Active_wt_tradionalist)/SUM(Cis_wt_tradionalist,First_line_wt_tradionalist,Sec_line_wt_tradionalist,Active_wt_tradionalist)</f>
        <v>9.3905883549328772E-2</v>
      </c>
      <c r="BT29" s="40">
        <f t="shared" ref="BT29:BT37" si="102">(BO29*First_line_wt_tradionalist+BP29*Sec_line_wt_tradionalist)/SUM(First_line_wt_tradionalist,Sec_line_wt_tradionalist)</f>
        <v>7.8406276726491517E-2</v>
      </c>
      <c r="BU29" s="40">
        <f t="shared" ref="BU29:BU37" si="103">(BQ29*Active_wt_tradionalist+BR29*Nonactive_wt_tradionalist)/SUM(Active_wt_tradionalist,Nonactive_wt_tradionalist)</f>
        <v>0.18104592729594077</v>
      </c>
      <c r="BV29" s="40">
        <f t="shared" ref="BV29:BV37" si="104">(BN29*Cis_wt_tradionalist+BO29*First_line_wt_tradionalist+BP29*Sec_line_wt_tradionalist+BQ29*Active_wt_tradionalist+BR29*Nonactive_wt_tradionalist)/SUM(Cis_wt_tradionalist,First_line_wt_tradionalist,Sec_line_wt_tradionalist,Active_wt_tradionalist,Nonactive_wt_tradionalist)</f>
        <v>0.10371796180356686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85"/>
        <v>9.1269836763171436E-2</v>
      </c>
      <c r="CC29" s="7">
        <f t="shared" si="86"/>
        <v>7.8919031795593855E-2</v>
      </c>
      <c r="CD29" s="7">
        <f t="shared" si="87"/>
        <v>0.16013812004332448</v>
      </c>
      <c r="CE29" s="7">
        <f t="shared" si="88"/>
        <v>9.8454737244623225E-2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9"/>
        <v>8.1602783973853982E-2</v>
      </c>
      <c r="CL29" s="7">
        <f t="shared" si="70"/>
        <v>6.849518138833037E-2</v>
      </c>
      <c r="CM29" s="7">
        <f t="shared" si="74"/>
        <v>0.15219978941147158</v>
      </c>
      <c r="CN29" s="33">
        <f t="shared" si="71"/>
        <v>8.9733977484575123E-2</v>
      </c>
      <c r="CO29" s="108">
        <f t="shared" si="76"/>
        <v>4.4981393424444217E-2</v>
      </c>
      <c r="CP29" s="40">
        <f t="shared" si="75"/>
        <v>8.7367706376717362E-3</v>
      </c>
      <c r="CQ29" s="40">
        <f t="shared" si="75"/>
        <v>9.8058090931826998E-3</v>
      </c>
      <c r="CR29" s="40">
        <f t="shared" si="75"/>
        <v>0.17187454532070107</v>
      </c>
      <c r="CS29" s="40">
        <f t="shared" si="75"/>
        <v>0.15061514669287301</v>
      </c>
      <c r="CT29" s="40">
        <f t="shared" si="75"/>
        <v>3.1344766571415987E-2</v>
      </c>
      <c r="CU29" s="40">
        <f t="shared" si="75"/>
        <v>9.1776388915757179E-3</v>
      </c>
      <c r="CV29" s="40">
        <f t="shared" si="75"/>
        <v>0.16088206546532904</v>
      </c>
      <c r="CW29" s="48">
        <f t="shared" si="75"/>
        <v>4.4588557573645236E-2</v>
      </c>
    </row>
    <row r="30" spans="1:101" x14ac:dyDescent="0.25">
      <c r="A30" s="89"/>
      <c r="B30" s="2" t="s">
        <v>8</v>
      </c>
      <c r="C30" s="7">
        <v>1.9569361635936165E-2</v>
      </c>
      <c r="D30" s="7">
        <v>8.1227561018612296E-3</v>
      </c>
      <c r="E30" s="7">
        <v>1.3913299373405819E-2</v>
      </c>
      <c r="F30" s="7">
        <v>3.9480313678036068E-2</v>
      </c>
      <c r="G30" s="7">
        <v>1.6081224378123721E-2</v>
      </c>
      <c r="H30" s="7">
        <f t="shared" si="89"/>
        <v>1.4954623867247219E-2</v>
      </c>
      <c r="I30" s="7">
        <f t="shared" si="90"/>
        <v>1.0478918746645924E-2</v>
      </c>
      <c r="J30" s="7">
        <f t="shared" si="91"/>
        <v>2.5954682941703524E-2</v>
      </c>
      <c r="K30" s="7">
        <f t="shared" si="92"/>
        <v>1.5113232048932272E-2</v>
      </c>
      <c r="L30" s="7">
        <v>3.2361636149605799E-2</v>
      </c>
      <c r="M30" s="7">
        <v>2.3203150161142515E-2</v>
      </c>
      <c r="N30" s="7">
        <v>4.6094308017387141E-2</v>
      </c>
      <c r="O30" s="7">
        <v>6.8207315419350628E-2</v>
      </c>
      <c r="P30" s="7">
        <v>4.3214193087109318E-2</v>
      </c>
      <c r="Q30" s="40">
        <f t="shared" si="93"/>
        <v>3.6769094488285158E-2</v>
      </c>
      <c r="R30" s="40">
        <f t="shared" si="94"/>
        <v>3.2517525083750838E-2</v>
      </c>
      <c r="S30" s="40">
        <f t="shared" si="95"/>
        <v>5.3760268387689075E-2</v>
      </c>
      <c r="T30" s="40">
        <f t="shared" si="96"/>
        <v>3.7676466142808077E-2</v>
      </c>
      <c r="U30" s="7">
        <v>2.8774193611906525E-2</v>
      </c>
      <c r="V30" s="7">
        <v>4.2701973429713942E-2</v>
      </c>
      <c r="W30" s="7">
        <v>5.9342746726500577E-2</v>
      </c>
      <c r="X30" s="7">
        <v>7.523038521457763E-2</v>
      </c>
      <c r="Y30" s="7">
        <v>4.4264858246658746E-2</v>
      </c>
      <c r="Z30" s="7">
        <f t="shared" si="77"/>
        <v>5.0261269709027771E-2</v>
      </c>
      <c r="AA30" s="7">
        <f t="shared" si="78"/>
        <v>4.9473077034947986E-2</v>
      </c>
      <c r="AB30" s="7">
        <f t="shared" si="79"/>
        <v>5.7331044007072306E-2</v>
      </c>
      <c r="AC30" s="7">
        <f t="shared" si="80"/>
        <v>4.9417066364985426E-2</v>
      </c>
      <c r="AD30" s="7">
        <v>4.42958980280636E-2</v>
      </c>
      <c r="AE30" s="7">
        <v>4.4099058535590124E-2</v>
      </c>
      <c r="AF30" s="7">
        <v>5.0032364617922528E-2</v>
      </c>
      <c r="AG30" s="7">
        <v>7.7784150156927259E-2</v>
      </c>
      <c r="AH30" s="7">
        <v>5.2378749393751541E-2</v>
      </c>
      <c r="AI30" s="7">
        <f t="shared" si="3"/>
        <v>5.0007996226954808E-2</v>
      </c>
      <c r="AJ30" s="7">
        <f t="shared" si="4"/>
        <v>4.6513311136026421E-2</v>
      </c>
      <c r="AK30" s="7">
        <f t="shared" si="72"/>
        <v>6.3098789328267013E-2</v>
      </c>
      <c r="AL30" s="33">
        <f t="shared" si="5"/>
        <v>5.0341762140763212E-2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7"/>
        <v>5.1780970023782583E-2</v>
      </c>
      <c r="AS30" s="40">
        <f t="shared" si="98"/>
        <v>5.0720747306323956E-2</v>
      </c>
      <c r="AT30" s="40">
        <f t="shared" si="99"/>
        <v>7.6377505577415267E-2</v>
      </c>
      <c r="AU30" s="40">
        <f t="shared" si="100"/>
        <v>5.4734437658300099E-2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81"/>
        <v>5.5696978197718676E-2</v>
      </c>
      <c r="BB30" s="7">
        <f t="shared" si="82"/>
        <v>5.5378088936031633E-2</v>
      </c>
      <c r="BC30" s="7">
        <f t="shared" si="83"/>
        <v>7.7041988912416218E-2</v>
      </c>
      <c r="BD30" s="7">
        <f t="shared" si="84"/>
        <v>5.7805437160573535E-2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66"/>
        <v>5.2866669075035372E-2</v>
      </c>
      <c r="BK30" s="7">
        <f t="shared" si="67"/>
        <v>5.1699001525467005E-2</v>
      </c>
      <c r="BL30" s="7">
        <f t="shared" si="73"/>
        <v>7.6949070055650048E-2</v>
      </c>
      <c r="BM30" s="33">
        <f t="shared" si="68"/>
        <v>5.6129694981230049E-2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101"/>
        <v>5.1780970023782583E-2</v>
      </c>
      <c r="BT30" s="40">
        <f t="shared" si="102"/>
        <v>5.0720747306323956E-2</v>
      </c>
      <c r="BU30" s="40">
        <f t="shared" si="103"/>
        <v>7.6377505577415267E-2</v>
      </c>
      <c r="BV30" s="40">
        <f t="shared" si="104"/>
        <v>5.4734437658300099E-2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85"/>
        <v>5.5696978197718676E-2</v>
      </c>
      <c r="CC30" s="7">
        <f t="shared" si="86"/>
        <v>5.5378088936031633E-2</v>
      </c>
      <c r="CD30" s="7">
        <f t="shared" si="87"/>
        <v>7.7041988912416218E-2</v>
      </c>
      <c r="CE30" s="7">
        <f t="shared" si="88"/>
        <v>5.7805437160573535E-2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9"/>
        <v>5.2866669075035372E-2</v>
      </c>
      <c r="CL30" s="7">
        <f t="shared" si="70"/>
        <v>5.1699001525467005E-2</v>
      </c>
      <c r="CM30" s="7">
        <f t="shared" si="74"/>
        <v>7.6949070055650048E-2</v>
      </c>
      <c r="CN30" s="33">
        <f t="shared" si="71"/>
        <v>5.6129694981230049E-2</v>
      </c>
      <c r="CO30" s="108">
        <f t="shared" si="76"/>
        <v>2.6349923967135119E-2</v>
      </c>
      <c r="CP30" s="40">
        <f t="shared" si="75"/>
        <v>8.5932517223205277E-3</v>
      </c>
      <c r="CQ30" s="40">
        <f t="shared" si="75"/>
        <v>1.4388303667982829E-2</v>
      </c>
      <c r="CR30" s="40">
        <f t="shared" si="75"/>
        <v>4.3786715934473898E-2</v>
      </c>
      <c r="CS30" s="40">
        <f t="shared" si="75"/>
        <v>2.2819890550349862E-2</v>
      </c>
      <c r="CT30" s="40">
        <f t="shared" si="75"/>
        <v>1.6177588991787496E-2</v>
      </c>
      <c r="CU30" s="40">
        <f t="shared" si="75"/>
        <v>1.098311377021653E-2</v>
      </c>
      <c r="CV30" s="40">
        <f t="shared" si="75"/>
        <v>3.2945515310652096E-2</v>
      </c>
      <c r="CW30" s="48">
        <f t="shared" si="75"/>
        <v>1.6915150602019639E-2</v>
      </c>
    </row>
    <row r="31" spans="1:101" x14ac:dyDescent="0.25">
      <c r="A31" s="89"/>
      <c r="B31" s="2" t="s">
        <v>7</v>
      </c>
      <c r="C31" s="7">
        <v>7.499795502167364E-2</v>
      </c>
      <c r="D31" s="7">
        <v>0.22047868099069501</v>
      </c>
      <c r="E31" s="7">
        <v>8.5471902281401113E-2</v>
      </c>
      <c r="F31" s="7">
        <v>8.3793464218001684E-2</v>
      </c>
      <c r="G31" s="7">
        <v>9.9862709782103931E-2</v>
      </c>
      <c r="H31" s="7">
        <f t="shared" si="89"/>
        <v>0.14573740788747416</v>
      </c>
      <c r="I31" s="7">
        <f t="shared" si="90"/>
        <v>0.16554464218457421</v>
      </c>
      <c r="J31" s="7">
        <f t="shared" si="91"/>
        <v>9.3082145453656048E-2</v>
      </c>
      <c r="K31" s="7">
        <f t="shared" si="92"/>
        <v>0.13927894955943507</v>
      </c>
      <c r="L31" s="7">
        <v>7.9128725123474838E-2</v>
      </c>
      <c r="M31" s="7">
        <v>0.21956465468653463</v>
      </c>
      <c r="N31" s="7">
        <v>7.5779216127393093E-2</v>
      </c>
      <c r="O31" s="7">
        <v>7.7951575962202604E-2</v>
      </c>
      <c r="P31" s="7">
        <v>9.1071634545512425E-2</v>
      </c>
      <c r="Q31" s="40">
        <f t="shared" si="93"/>
        <v>0.14204359353950624</v>
      </c>
      <c r="R31" s="40">
        <f t="shared" si="94"/>
        <v>0.16105859345703855</v>
      </c>
      <c r="S31" s="40">
        <f t="shared" si="95"/>
        <v>8.5535506488830571E-2</v>
      </c>
      <c r="T31" s="40">
        <f t="shared" si="96"/>
        <v>0.13486751856447135</v>
      </c>
      <c r="U31" s="7">
        <v>7.528471413841091E-2</v>
      </c>
      <c r="V31" s="7">
        <v>0.21895222126143413</v>
      </c>
      <c r="W31" s="7">
        <v>7.0241227872819778E-2</v>
      </c>
      <c r="X31" s="7">
        <v>7.2417501608257023E-2</v>
      </c>
      <c r="Y31" s="7">
        <v>8.9165788492773554E-2</v>
      </c>
      <c r="Z31" s="7">
        <f t="shared" si="77"/>
        <v>0.13894206115030192</v>
      </c>
      <c r="AA31" s="7">
        <f t="shared" si="78"/>
        <v>0.15844195977821177</v>
      </c>
      <c r="AB31" s="7">
        <f t="shared" si="79"/>
        <v>8.2098696502751506E-2</v>
      </c>
      <c r="AC31" s="7">
        <f t="shared" si="80"/>
        <v>0.13193432058827465</v>
      </c>
      <c r="AD31" s="7">
        <v>8.2351718424579529E-2</v>
      </c>
      <c r="AE31" s="7">
        <v>0.22035908746418428</v>
      </c>
      <c r="AF31" s="7">
        <v>7.1718939474163065E-2</v>
      </c>
      <c r="AG31" s="7">
        <v>6.628002138164811E-2</v>
      </c>
      <c r="AH31" s="7">
        <v>9.3141899739205822E-2</v>
      </c>
      <c r="AI31" s="7">
        <f t="shared" si="3"/>
        <v>0.14009565965107737</v>
      </c>
      <c r="AJ31" s="7">
        <f t="shared" si="4"/>
        <v>0.15987765285849173</v>
      </c>
      <c r="AK31" s="7">
        <f t="shared" si="72"/>
        <v>8.1807285835909141E-2</v>
      </c>
      <c r="AL31" s="33">
        <f t="shared" si="5"/>
        <v>0.13348528586640332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7"/>
        <v>0.12647251957649508</v>
      </c>
      <c r="AS31" s="40">
        <f t="shared" si="98"/>
        <v>0.13190012920907879</v>
      </c>
      <c r="AT31" s="40">
        <f t="shared" si="99"/>
        <v>9.5676454324384472E-2</v>
      </c>
      <c r="AU31" s="40">
        <f t="shared" si="100"/>
        <v>0.12206560720879353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81"/>
        <v>0.1257274153854194</v>
      </c>
      <c r="BB31" s="7">
        <f t="shared" si="82"/>
        <v>0.13168153656711662</v>
      </c>
      <c r="BC31" s="7">
        <f t="shared" si="83"/>
        <v>9.1674267656072492E-2</v>
      </c>
      <c r="BD31" s="7">
        <f t="shared" si="84"/>
        <v>0.12075004087464664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66"/>
        <v>0.12370570358816735</v>
      </c>
      <c r="BK31" s="7">
        <f t="shared" si="67"/>
        <v>0.12978756869064104</v>
      </c>
      <c r="BL31" s="7">
        <f t="shared" si="73"/>
        <v>8.8272861444066111E-2</v>
      </c>
      <c r="BM31" s="33">
        <f t="shared" si="68"/>
        <v>0.11851867502199115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101"/>
        <v>0.12647251957649508</v>
      </c>
      <c r="BT31" s="40">
        <f t="shared" si="102"/>
        <v>0.13190012920907879</v>
      </c>
      <c r="BU31" s="40">
        <f t="shared" si="103"/>
        <v>9.5676454324384472E-2</v>
      </c>
      <c r="BV31" s="40">
        <f t="shared" si="104"/>
        <v>0.12206560720879353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85"/>
        <v>0.1257274153854194</v>
      </c>
      <c r="CC31" s="7">
        <f t="shared" si="86"/>
        <v>0.13168153656711662</v>
      </c>
      <c r="CD31" s="7">
        <f t="shared" si="87"/>
        <v>9.1674267656072492E-2</v>
      </c>
      <c r="CE31" s="7">
        <f t="shared" si="88"/>
        <v>0.12075004087464664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9"/>
        <v>0.12370570358816735</v>
      </c>
      <c r="CL31" s="7">
        <f t="shared" si="70"/>
        <v>0.12978756869064104</v>
      </c>
      <c r="CM31" s="7">
        <f t="shared" si="74"/>
        <v>8.8272861444066111E-2</v>
      </c>
      <c r="CN31" s="33">
        <f t="shared" si="71"/>
        <v>0.11851867502199115</v>
      </c>
      <c r="CO31" s="108">
        <f t="shared" si="76"/>
        <v>0.10098389764961703</v>
      </c>
      <c r="CP31" s="40">
        <f t="shared" si="75"/>
        <v>0.23324950071123238</v>
      </c>
      <c r="CQ31" s="40">
        <f t="shared" si="75"/>
        <v>8.838993915818498E-2</v>
      </c>
      <c r="CR31" s="40">
        <f t="shared" si="75"/>
        <v>9.2933421066518182E-2</v>
      </c>
      <c r="CS31" s="40">
        <f t="shared" si="75"/>
        <v>0.14170911702401418</v>
      </c>
      <c r="CT31" s="40">
        <f t="shared" si="75"/>
        <v>0.15765557906780289</v>
      </c>
      <c r="CU31" s="40">
        <f t="shared" si="75"/>
        <v>0.17350985183895337</v>
      </c>
      <c r="CV31" s="40">
        <f t="shared" si="75"/>
        <v>0.11815360083880466</v>
      </c>
      <c r="CW31" s="48">
        <f t="shared" si="75"/>
        <v>0.15588488285372312</v>
      </c>
    </row>
    <row r="32" spans="1:101" x14ac:dyDescent="0.25">
      <c r="A32" s="89"/>
      <c r="B32" s="2" t="s">
        <v>6</v>
      </c>
      <c r="C32" s="7">
        <v>0.10495630462260598</v>
      </c>
      <c r="D32" s="7">
        <v>0.152244110872512</v>
      </c>
      <c r="E32" s="7">
        <v>0.14101738224845703</v>
      </c>
      <c r="F32" s="7">
        <v>0.13721864964849489</v>
      </c>
      <c r="G32" s="7">
        <v>0.12255596303745993</v>
      </c>
      <c r="H32" s="7">
        <f t="shared" si="89"/>
        <v>0.14169351477415387</v>
      </c>
      <c r="I32" s="7">
        <f t="shared" si="90"/>
        <v>0.14767597324419623</v>
      </c>
      <c r="J32" s="7">
        <f t="shared" si="91"/>
        <v>0.12874301702187943</v>
      </c>
      <c r="K32" s="7">
        <f t="shared" si="92"/>
        <v>0.13899923916043247</v>
      </c>
      <c r="L32" s="7">
        <v>0.10489486510547018</v>
      </c>
      <c r="M32" s="7">
        <v>0.15326569107304563</v>
      </c>
      <c r="N32" s="7">
        <v>0.13469075107895137</v>
      </c>
      <c r="O32" s="7">
        <v>7.019628546227609E-2</v>
      </c>
      <c r="P32" s="7">
        <v>0.10309144040861346</v>
      </c>
      <c r="Q32" s="40">
        <f t="shared" si="93"/>
        <v>0.13215526687463527</v>
      </c>
      <c r="R32" s="40">
        <f t="shared" si="94"/>
        <v>0.14570757818262453</v>
      </c>
      <c r="S32" s="40">
        <f t="shared" si="95"/>
        <v>8.9211030571192312E-2</v>
      </c>
      <c r="T32" s="40">
        <f t="shared" si="96"/>
        <v>0.12806352306298088</v>
      </c>
      <c r="U32" s="7">
        <v>0.10373323435789356</v>
      </c>
      <c r="V32" s="7">
        <v>0.15215481985285989</v>
      </c>
      <c r="W32" s="7">
        <v>0.11989135025023094</v>
      </c>
      <c r="X32" s="7">
        <v>6.5828810800795945E-2</v>
      </c>
      <c r="Y32" s="7">
        <v>9.9871773869573813E-2</v>
      </c>
      <c r="Z32" s="7">
        <f t="shared" si="77"/>
        <v>0.12636253790048602</v>
      </c>
      <c r="AA32" s="7">
        <f t="shared" si="78"/>
        <v>0.1390268665151442</v>
      </c>
      <c r="AB32" s="7">
        <f t="shared" si="79"/>
        <v>8.5507035954653532E-2</v>
      </c>
      <c r="AC32" s="7">
        <f t="shared" si="80"/>
        <v>0.12263304206427179</v>
      </c>
      <c r="AD32" s="7">
        <v>0.10720972950807874</v>
      </c>
      <c r="AE32" s="7">
        <v>0.15592263225871053</v>
      </c>
      <c r="AF32" s="7">
        <v>0.11875291202969192</v>
      </c>
      <c r="AG32" s="7">
        <v>6.1775228901510763E-2</v>
      </c>
      <c r="AH32" s="7">
        <v>9.8857515285233413E-2</v>
      </c>
      <c r="AI32" s="7">
        <f t="shared" si="3"/>
        <v>0.12762612432251716</v>
      </c>
      <c r="AJ32" s="7">
        <f t="shared" si="4"/>
        <v>0.1407983335161245</v>
      </c>
      <c r="AK32" s="7">
        <f t="shared" si="72"/>
        <v>8.3210307252489304E-2</v>
      </c>
      <c r="AL32" s="33">
        <f t="shared" si="5"/>
        <v>0.12357594262549156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7"/>
        <v>0.11006261776783702</v>
      </c>
      <c r="AS32" s="40">
        <f t="shared" si="98"/>
        <v>0.11786354505413051</v>
      </c>
      <c r="AT32" s="40">
        <f t="shared" si="99"/>
        <v>8.7625620277290955E-2</v>
      </c>
      <c r="AU32" s="40">
        <f t="shared" si="100"/>
        <v>0.10769098589619923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81"/>
        <v>0.10644578943292654</v>
      </c>
      <c r="BB32" s="7">
        <f t="shared" si="82"/>
        <v>0.11401140716684643</v>
      </c>
      <c r="BC32" s="7">
        <f t="shared" si="83"/>
        <v>8.4458723181698156E-2</v>
      </c>
      <c r="BD32" s="7">
        <f t="shared" si="84"/>
        <v>0.10429361447526597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66"/>
        <v>0.10542393226784537</v>
      </c>
      <c r="BK32" s="7">
        <f t="shared" si="67"/>
        <v>0.11359790136587598</v>
      </c>
      <c r="BL32" s="7">
        <f t="shared" si="73"/>
        <v>8.1746424671593709E-2</v>
      </c>
      <c r="BM32" s="33">
        <f t="shared" si="68"/>
        <v>0.10327534519828441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101"/>
        <v>0.11006261776783702</v>
      </c>
      <c r="BT32" s="40">
        <f t="shared" si="102"/>
        <v>0.11786354505413051</v>
      </c>
      <c r="BU32" s="40">
        <f t="shared" si="103"/>
        <v>8.7625620277290955E-2</v>
      </c>
      <c r="BV32" s="40">
        <f t="shared" si="104"/>
        <v>0.10769098589619923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85"/>
        <v>0.10644578943292654</v>
      </c>
      <c r="CC32" s="7">
        <f t="shared" si="86"/>
        <v>0.11401140716684643</v>
      </c>
      <c r="CD32" s="7">
        <f t="shared" si="87"/>
        <v>8.4458723181698156E-2</v>
      </c>
      <c r="CE32" s="7">
        <f t="shared" si="88"/>
        <v>0.10429361447526597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9"/>
        <v>0.10542393226784537</v>
      </c>
      <c r="CL32" s="7">
        <f t="shared" si="70"/>
        <v>0.11359790136587598</v>
      </c>
      <c r="CM32" s="7">
        <f t="shared" si="74"/>
        <v>8.1746424671593709E-2</v>
      </c>
      <c r="CN32" s="33">
        <f t="shared" si="71"/>
        <v>0.10327534519828441</v>
      </c>
      <c r="CO32" s="108">
        <f t="shared" si="76"/>
        <v>0.14132247633456535</v>
      </c>
      <c r="CP32" s="40">
        <f t="shared" si="75"/>
        <v>0.16106256934990287</v>
      </c>
      <c r="CQ32" s="40">
        <f t="shared" si="75"/>
        <v>0.14583175879425747</v>
      </c>
      <c r="CR32" s="40">
        <f t="shared" si="75"/>
        <v>0.15218607638402193</v>
      </c>
      <c r="CS32" s="40">
        <f t="shared" si="75"/>
        <v>0.17391173688317541</v>
      </c>
      <c r="CT32" s="40">
        <f t="shared" si="75"/>
        <v>0.15328098286968014</v>
      </c>
      <c r="CU32" s="40">
        <f t="shared" si="75"/>
        <v>0.15478142874116743</v>
      </c>
      <c r="CV32" s="40">
        <f t="shared" si="75"/>
        <v>0.16341964369053019</v>
      </c>
      <c r="CW32" s="48">
        <f t="shared" si="75"/>
        <v>0.15557182317801899</v>
      </c>
    </row>
    <row r="33" spans="1:101" x14ac:dyDescent="0.25">
      <c r="A33" s="89"/>
      <c r="B33" s="2" t="s">
        <v>5</v>
      </c>
      <c r="C33" s="7">
        <v>0.14926815109873184</v>
      </c>
      <c r="D33" s="7">
        <v>0.18865405629997903</v>
      </c>
      <c r="E33" s="7">
        <v>0.14534546138986382</v>
      </c>
      <c r="F33" s="7">
        <v>0.14437005755758212</v>
      </c>
      <c r="G33" s="7">
        <v>0.12139787557982297</v>
      </c>
      <c r="H33" s="7">
        <f t="shared" si="89"/>
        <v>0.16543229094059522</v>
      </c>
      <c r="I33" s="7">
        <f t="shared" si="90"/>
        <v>0.17103185942826701</v>
      </c>
      <c r="J33" s="7">
        <f t="shared" si="91"/>
        <v>0.13109119671575578</v>
      </c>
      <c r="K33" s="7">
        <f t="shared" si="92"/>
        <v>0.15923291637569056</v>
      </c>
      <c r="L33" s="7">
        <v>0.17340868196986725</v>
      </c>
      <c r="M33" s="7">
        <v>0.19503600688027276</v>
      </c>
      <c r="N33" s="7">
        <v>0.15900513448796175</v>
      </c>
      <c r="O33" s="7">
        <v>0.11707069133098003</v>
      </c>
      <c r="P33" s="7">
        <v>0.11169889756432128</v>
      </c>
      <c r="Q33" s="40">
        <f t="shared" si="93"/>
        <v>0.1720316919891697</v>
      </c>
      <c r="R33" s="40">
        <f t="shared" si="94"/>
        <v>0.18037510347126978</v>
      </c>
      <c r="S33" s="40">
        <f t="shared" si="95"/>
        <v>0.11396557480493509</v>
      </c>
      <c r="T33" s="40">
        <f t="shared" si="96"/>
        <v>0.16353775405170307</v>
      </c>
      <c r="U33" s="7">
        <v>0.17006953909435296</v>
      </c>
      <c r="V33" s="7">
        <v>0.17629402748556966</v>
      </c>
      <c r="W33" s="7">
        <v>0.15268114991382148</v>
      </c>
      <c r="X33" s="7">
        <v>0.11630716293828793</v>
      </c>
      <c r="Y33" s="7">
        <v>8.6990013790029672E-2</v>
      </c>
      <c r="Z33" s="7">
        <f t="shared" si="77"/>
        <v>0.16103496822915686</v>
      </c>
      <c r="AA33" s="7">
        <f t="shared" si="78"/>
        <v>0.16668598598386319</v>
      </c>
      <c r="AB33" s="7">
        <f t="shared" si="79"/>
        <v>9.9360651536119268E-2</v>
      </c>
      <c r="AC33" s="7">
        <f t="shared" si="80"/>
        <v>0.15061056714539967</v>
      </c>
      <c r="AD33" s="7">
        <v>0.1696732489758051</v>
      </c>
      <c r="AE33" s="7">
        <v>0.16990983586399011</v>
      </c>
      <c r="AF33" s="7">
        <v>0.15281174906259948</v>
      </c>
      <c r="AG33" s="7">
        <v>9.6821442624719062E-2</v>
      </c>
      <c r="AH33" s="7">
        <v>8.3915280662150357E-2</v>
      </c>
      <c r="AI33" s="7">
        <f t="shared" si="3"/>
        <v>0.15578711385096145</v>
      </c>
      <c r="AJ33" s="7">
        <f t="shared" si="4"/>
        <v>0.16295265213708621</v>
      </c>
      <c r="AK33" s="7">
        <f t="shared" si="72"/>
        <v>8.9361153094149201E-2</v>
      </c>
      <c r="AL33" s="33">
        <f t="shared" si="5"/>
        <v>0.14566865511923247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7"/>
        <v>0.15342964635760487</v>
      </c>
      <c r="AS33" s="40">
        <f t="shared" si="98"/>
        <v>0.15709993978074716</v>
      </c>
      <c r="AT33" s="40">
        <f t="shared" si="99"/>
        <v>0.11010677296435031</v>
      </c>
      <c r="AU33" s="40">
        <f t="shared" si="100"/>
        <v>0.14720833096339092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81"/>
        <v>0.14296832039317567</v>
      </c>
      <c r="BB33" s="7">
        <f t="shared" si="82"/>
        <v>0.14685870336795498</v>
      </c>
      <c r="BC33" s="7">
        <f t="shared" si="83"/>
        <v>9.9740947811674807E-2</v>
      </c>
      <c r="BD33" s="7">
        <f t="shared" si="84"/>
        <v>0.13607735792088638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66"/>
        <v>0.13599168219022265</v>
      </c>
      <c r="BK33" s="7">
        <f t="shared" si="67"/>
        <v>0.13989108973349776</v>
      </c>
      <c r="BL33" s="7">
        <f t="shared" si="73"/>
        <v>9.3925097447572867E-2</v>
      </c>
      <c r="BM33" s="33">
        <f t="shared" si="68"/>
        <v>0.12987459385316782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101"/>
        <v>0.15342964635760487</v>
      </c>
      <c r="BT33" s="40">
        <f t="shared" si="102"/>
        <v>0.15709993978074716</v>
      </c>
      <c r="BU33" s="40">
        <f t="shared" si="103"/>
        <v>0.11010677296435031</v>
      </c>
      <c r="BV33" s="40">
        <f t="shared" si="104"/>
        <v>0.14720833096339092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85"/>
        <v>0.14296832039317567</v>
      </c>
      <c r="CC33" s="7">
        <f t="shared" si="86"/>
        <v>0.14685870336795498</v>
      </c>
      <c r="CD33" s="7">
        <f t="shared" si="87"/>
        <v>9.9740947811674807E-2</v>
      </c>
      <c r="CE33" s="7">
        <f t="shared" si="88"/>
        <v>0.13607735792088638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9"/>
        <v>0.13599168219022265</v>
      </c>
      <c r="CL33" s="7">
        <f t="shared" si="70"/>
        <v>0.13989108973349776</v>
      </c>
      <c r="CM33" s="7">
        <f t="shared" si="74"/>
        <v>9.3925097447572867E-2</v>
      </c>
      <c r="CN33" s="33">
        <f t="shared" si="71"/>
        <v>0.12987459385316782</v>
      </c>
      <c r="CO33" s="108">
        <f t="shared" si="76"/>
        <v>0.20098787611669902</v>
      </c>
      <c r="CP33" s="40">
        <f t="shared" si="75"/>
        <v>0.19958149350946061</v>
      </c>
      <c r="CQ33" s="40">
        <f t="shared" si="75"/>
        <v>0.15030759988085513</v>
      </c>
      <c r="CR33" s="40">
        <f t="shared" si="75"/>
        <v>0.16011753987745811</v>
      </c>
      <c r="CS33" s="40">
        <f t="shared" si="75"/>
        <v>0.17226836518400557</v>
      </c>
      <c r="CT33" s="40">
        <f t="shared" si="75"/>
        <v>0.17896107802940017</v>
      </c>
      <c r="CU33" s="40">
        <f t="shared" si="75"/>
        <v>0.17926108750805925</v>
      </c>
      <c r="CV33" s="40">
        <f t="shared" si="75"/>
        <v>0.16640030002258893</v>
      </c>
      <c r="CW33" s="48">
        <f t="shared" si="75"/>
        <v>0.17821791874649959</v>
      </c>
    </row>
    <row r="34" spans="1:101" x14ac:dyDescent="0.25">
      <c r="A34" s="89"/>
      <c r="B34" s="2" t="s">
        <v>4</v>
      </c>
      <c r="C34" s="7">
        <v>3.4553196906158191E-2</v>
      </c>
      <c r="D34" s="7">
        <v>6.8133928251357515E-2</v>
      </c>
      <c r="E34" s="7">
        <v>0.10338179157603734</v>
      </c>
      <c r="F34" s="7">
        <v>0.12051353570614469</v>
      </c>
      <c r="G34" s="7">
        <v>6.9640698153991695E-2</v>
      </c>
      <c r="H34" s="7">
        <f t="shared" si="89"/>
        <v>8.17178555406778E-2</v>
      </c>
      <c r="I34" s="7">
        <f t="shared" si="90"/>
        <v>8.2476226543506212E-2</v>
      </c>
      <c r="J34" s="7">
        <f t="shared" si="91"/>
        <v>9.1106954688377026E-2</v>
      </c>
      <c r="K34" s="7">
        <f t="shared" si="92"/>
        <v>8.0017575845672012E-2</v>
      </c>
      <c r="L34" s="7">
        <v>4.9079679366680222E-2</v>
      </c>
      <c r="M34" s="7">
        <v>7.7886686699094682E-2</v>
      </c>
      <c r="N34" s="7">
        <v>0.10113243313003892</v>
      </c>
      <c r="O34" s="7">
        <v>0.1297893177014566</v>
      </c>
      <c r="P34" s="7">
        <v>6.976829255551964E-2</v>
      </c>
      <c r="Q34" s="40">
        <f t="shared" si="93"/>
        <v>8.8183708295377805E-2</v>
      </c>
      <c r="R34" s="40">
        <f t="shared" si="94"/>
        <v>8.7345343136371975E-2</v>
      </c>
      <c r="S34" s="40">
        <f t="shared" si="95"/>
        <v>9.5094710055204562E-2</v>
      </c>
      <c r="T34" s="40">
        <f t="shared" si="96"/>
        <v>8.5591098424110515E-2</v>
      </c>
      <c r="U34" s="7">
        <v>4.9769155289911327E-2</v>
      </c>
      <c r="V34" s="7">
        <v>7.7751453003348209E-2</v>
      </c>
      <c r="W34" s="7">
        <v>0.10138017793592276</v>
      </c>
      <c r="X34" s="7">
        <v>0.11633259220672323</v>
      </c>
      <c r="Y34" s="7">
        <v>6.8861323995978121E-2</v>
      </c>
      <c r="Z34" s="7">
        <f t="shared" si="77"/>
        <v>8.666637789763558E-2</v>
      </c>
      <c r="AA34" s="7">
        <f t="shared" si="78"/>
        <v>8.7365942770415358E-2</v>
      </c>
      <c r="AB34" s="7">
        <f t="shared" si="79"/>
        <v>8.8892257406755382E-2</v>
      </c>
      <c r="AC34" s="7">
        <f t="shared" si="80"/>
        <v>8.4159697670809566E-2</v>
      </c>
      <c r="AD34" s="7">
        <v>3.4041157838284763E-2</v>
      </c>
      <c r="AE34" s="7">
        <v>6.7519486202483367E-2</v>
      </c>
      <c r="AF34" s="7">
        <v>9.7974170662694884E-2</v>
      </c>
      <c r="AG34" s="7">
        <v>0.10705448673954121</v>
      </c>
      <c r="AH34" s="7">
        <v>6.7784011751807149E-2</v>
      </c>
      <c r="AI34" s="7">
        <f t="shared" si="3"/>
        <v>7.8077382306628931E-2</v>
      </c>
      <c r="AJ34" s="7">
        <f t="shared" si="4"/>
        <v>7.9911447805891753E-2</v>
      </c>
      <c r="AK34" s="7">
        <f t="shared" si="72"/>
        <v>8.4354545869344016E-2</v>
      </c>
      <c r="AL34" s="33">
        <f t="shared" si="5"/>
        <v>7.6628232611285235E-2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7"/>
        <v>9.1753779007850214E-2</v>
      </c>
      <c r="AS34" s="40">
        <f t="shared" si="98"/>
        <v>9.5281738351048181E-2</v>
      </c>
      <c r="AT34" s="40">
        <f t="shared" si="99"/>
        <v>0.10247271290196183</v>
      </c>
      <c r="AU34" s="40">
        <f t="shared" si="100"/>
        <v>9.1744349996703348E-2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81"/>
        <v>8.998759425272107E-2</v>
      </c>
      <c r="BB34" s="7">
        <f t="shared" si="82"/>
        <v>9.2129510655006769E-2</v>
      </c>
      <c r="BC34" s="7">
        <f t="shared" si="83"/>
        <v>0.10396312985561074</v>
      </c>
      <c r="BD34" s="7">
        <f t="shared" si="84"/>
        <v>9.0021569483957453E-2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66"/>
        <v>8.5823858279485604E-2</v>
      </c>
      <c r="BK34" s="7">
        <f t="shared" si="67"/>
        <v>8.9225672494784386E-2</v>
      </c>
      <c r="BL34" s="7">
        <f t="shared" si="73"/>
        <v>9.8158993336561765E-2</v>
      </c>
      <c r="BM34" s="33">
        <f t="shared" si="68"/>
        <v>8.6287929964174587E-2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101"/>
        <v>9.1753779007850214E-2</v>
      </c>
      <c r="BT34" s="40">
        <f t="shared" si="102"/>
        <v>9.5281738351048181E-2</v>
      </c>
      <c r="BU34" s="40">
        <f t="shared" si="103"/>
        <v>0.10247271290196183</v>
      </c>
      <c r="BV34" s="40">
        <f t="shared" si="104"/>
        <v>9.1744349996703348E-2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85"/>
        <v>8.998759425272107E-2</v>
      </c>
      <c r="CC34" s="7">
        <f t="shared" si="86"/>
        <v>9.2129510655006769E-2</v>
      </c>
      <c r="CD34" s="7">
        <f t="shared" si="87"/>
        <v>0.10396312985561074</v>
      </c>
      <c r="CE34" s="7">
        <f t="shared" si="88"/>
        <v>9.0021569483957453E-2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9"/>
        <v>8.5823858279485604E-2</v>
      </c>
      <c r="CL34" s="7">
        <f t="shared" si="70"/>
        <v>8.9225672494784386E-2</v>
      </c>
      <c r="CM34" s="7">
        <f t="shared" si="74"/>
        <v>9.8158993336561765E-2</v>
      </c>
      <c r="CN34" s="33">
        <f t="shared" si="71"/>
        <v>8.6287929964174587E-2</v>
      </c>
      <c r="CO34" s="108">
        <f t="shared" si="76"/>
        <v>4.6525488579390817E-2</v>
      </c>
      <c r="CP34" s="40">
        <f t="shared" si="75"/>
        <v>7.2080460000551155E-2</v>
      </c>
      <c r="CQ34" s="40">
        <f t="shared" si="75"/>
        <v>0.10691127754925998</v>
      </c>
      <c r="CR34" s="40">
        <f t="shared" si="75"/>
        <v>0.13365881530874735</v>
      </c>
      <c r="CS34" s="40">
        <f t="shared" si="75"/>
        <v>9.8822892607973264E-2</v>
      </c>
      <c r="CT34" s="40">
        <f t="shared" si="75"/>
        <v>8.840061053776925E-2</v>
      </c>
      <c r="CU34" s="40">
        <f t="shared" si="75"/>
        <v>8.6444584729261587E-2</v>
      </c>
      <c r="CV34" s="40">
        <f t="shared" si="75"/>
        <v>0.11564639711972553</v>
      </c>
      <c r="CW34" s="48">
        <f t="shared" si="75"/>
        <v>8.9557901437349693E-2</v>
      </c>
    </row>
    <row r="35" spans="1:101" x14ac:dyDescent="0.25">
      <c r="A35" s="89"/>
      <c r="B35" s="2" t="s">
        <v>3</v>
      </c>
      <c r="C35" s="7">
        <v>1.8774802155255274E-2</v>
      </c>
      <c r="D35" s="7">
        <v>2.4780688607580637E-2</v>
      </c>
      <c r="E35" s="7">
        <v>3.8134626338559297E-2</v>
      </c>
      <c r="F35" s="7">
        <v>4.4888267653797227E-2</v>
      </c>
      <c r="G35" s="7">
        <v>2.71142159577911E-2</v>
      </c>
      <c r="H35" s="7">
        <f t="shared" si="89"/>
        <v>3.0702462090641234E-2</v>
      </c>
      <c r="I35" s="7">
        <f t="shared" si="90"/>
        <v>3.0214384163769786E-2</v>
      </c>
      <c r="J35" s="7">
        <f t="shared" si="91"/>
        <v>3.4614138740174737E-2</v>
      </c>
      <c r="K35" s="7">
        <f t="shared" si="92"/>
        <v>3.0197291722728836E-2</v>
      </c>
      <c r="L35" s="7">
        <v>1.8266413649369866E-2</v>
      </c>
      <c r="M35" s="7">
        <v>3.2010840798045052E-2</v>
      </c>
      <c r="N35" s="7">
        <v>3.4722663548345918E-2</v>
      </c>
      <c r="O35" s="7">
        <v>4.550999167151884E-2</v>
      </c>
      <c r="P35" s="7">
        <v>1.627461519290354E-2</v>
      </c>
      <c r="Q35" s="40">
        <f t="shared" si="93"/>
        <v>3.2952360581453746E-2</v>
      </c>
      <c r="R35" s="40">
        <f t="shared" si="94"/>
        <v>3.3114277067131395E-2</v>
      </c>
      <c r="S35" s="40">
        <f t="shared" si="95"/>
        <v>2.8610748217249283E-2</v>
      </c>
      <c r="T35" s="40">
        <f t="shared" si="96"/>
        <v>3.0604388212236374E-2</v>
      </c>
      <c r="U35" s="7">
        <v>2.0809529227687154E-2</v>
      </c>
      <c r="V35" s="7">
        <v>3.0906162547492122E-2</v>
      </c>
      <c r="W35" s="7">
        <v>3.0892303695337523E-2</v>
      </c>
      <c r="X35" s="7">
        <v>3.8052372442297693E-2</v>
      </c>
      <c r="Y35" s="7">
        <v>1.5445451495905014E-2</v>
      </c>
      <c r="Z35" s="7">
        <f t="shared" si="77"/>
        <v>3.0638265654208942E-2</v>
      </c>
      <c r="AA35" s="7">
        <f t="shared" si="78"/>
        <v>3.0900523403077685E-2</v>
      </c>
      <c r="AB35" s="7">
        <f t="shared" si="79"/>
        <v>2.4984647417310754E-2</v>
      </c>
      <c r="AC35" s="7">
        <f t="shared" si="80"/>
        <v>2.8499348970731916E-2</v>
      </c>
      <c r="AD35" s="7">
        <v>2.0309870333322405E-2</v>
      </c>
      <c r="AE35" s="7">
        <v>1.2145705941322433E-2</v>
      </c>
      <c r="AF35" s="7">
        <v>3.0079595660354203E-2</v>
      </c>
      <c r="AG35" s="7">
        <v>5.2059372509157174E-2</v>
      </c>
      <c r="AH35" s="7">
        <v>1.5445451495905014E-2</v>
      </c>
      <c r="AI35" s="7">
        <f t="shared" si="3"/>
        <v>2.3440223165850552E-2</v>
      </c>
      <c r="AJ35" s="7">
        <f t="shared" si="4"/>
        <v>1.9442976516834368E-2</v>
      </c>
      <c r="AK35" s="7">
        <f t="shared" si="72"/>
        <v>3.0895028500420457E-2</v>
      </c>
      <c r="AL35" s="33">
        <f t="shared" si="5"/>
        <v>2.2314681161106843E-2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7"/>
        <v>4.6094677914234286E-2</v>
      </c>
      <c r="AS35" s="40">
        <f t="shared" si="98"/>
        <v>4.4850104938420773E-2</v>
      </c>
      <c r="AT35" s="40">
        <f t="shared" si="99"/>
        <v>4.9173653083785726E-2</v>
      </c>
      <c r="AU35" s="40">
        <f t="shared" si="100"/>
        <v>4.2860384266813926E-2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81"/>
        <v>4.5815011834892165E-2</v>
      </c>
      <c r="BB35" s="7">
        <f t="shared" si="82"/>
        <v>4.3971750870152114E-2</v>
      </c>
      <c r="BC35" s="7">
        <f t="shared" si="83"/>
        <v>5.0389020654271144E-2</v>
      </c>
      <c r="BD35" s="7">
        <f t="shared" si="84"/>
        <v>4.3049822206731723E-2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66"/>
        <v>4.5261967569239864E-2</v>
      </c>
      <c r="BK35" s="7">
        <f t="shared" si="67"/>
        <v>4.2318387602534153E-2</v>
      </c>
      <c r="BL35" s="7">
        <f t="shared" si="73"/>
        <v>5.3127657151894464E-2</v>
      </c>
      <c r="BM35" s="33">
        <f t="shared" si="68"/>
        <v>4.288457359961155E-2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101"/>
        <v>4.6094677914234286E-2</v>
      </c>
      <c r="BT35" s="40">
        <f t="shared" si="102"/>
        <v>4.4850104938420773E-2</v>
      </c>
      <c r="BU35" s="40">
        <f t="shared" si="103"/>
        <v>4.9173653083785726E-2</v>
      </c>
      <c r="BV35" s="40">
        <f t="shared" si="104"/>
        <v>4.2860384266813926E-2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85"/>
        <v>4.5815011834892165E-2</v>
      </c>
      <c r="CC35" s="7">
        <f t="shared" si="86"/>
        <v>4.3971750870152114E-2</v>
      </c>
      <c r="CD35" s="7">
        <f t="shared" si="87"/>
        <v>5.0389020654271144E-2</v>
      </c>
      <c r="CE35" s="7">
        <f t="shared" si="88"/>
        <v>4.3049822206731723E-2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9"/>
        <v>4.5261967569239864E-2</v>
      </c>
      <c r="CL35" s="7">
        <f t="shared" si="70"/>
        <v>4.2318387602534153E-2</v>
      </c>
      <c r="CM35" s="7">
        <f t="shared" si="74"/>
        <v>5.3127657151894464E-2</v>
      </c>
      <c r="CN35" s="33">
        <f t="shared" si="71"/>
        <v>4.288457359961155E-2</v>
      </c>
      <c r="CO35" s="108">
        <f t="shared" si="76"/>
        <v>2.5280058618800966E-2</v>
      </c>
      <c r="CP35" s="40">
        <f t="shared" si="75"/>
        <v>2.6216064151992312E-2</v>
      </c>
      <c r="CQ35" s="40">
        <f t="shared" si="75"/>
        <v>3.9436554141358458E-2</v>
      </c>
      <c r="CR35" s="40">
        <f t="shared" si="75"/>
        <v>4.9784554413024255E-2</v>
      </c>
      <c r="CS35" s="40">
        <f t="shared" si="75"/>
        <v>3.8476139998211659E-2</v>
      </c>
      <c r="CT35" s="40">
        <f t="shared" si="75"/>
        <v>3.3213260135960834E-2</v>
      </c>
      <c r="CU35" s="40">
        <f t="shared" si="75"/>
        <v>3.1668154586457657E-2</v>
      </c>
      <c r="CV35" s="40">
        <f t="shared" si="75"/>
        <v>4.3937375015940541E-2</v>
      </c>
      <c r="CW35" s="48">
        <f t="shared" si="75"/>
        <v>3.379765066858522E-2</v>
      </c>
    </row>
    <row r="36" spans="1:101" x14ac:dyDescent="0.25">
      <c r="A36" s="89"/>
      <c r="B36" s="2" t="s">
        <v>2</v>
      </c>
      <c r="C36" s="7">
        <v>3.3741336262786623E-2</v>
      </c>
      <c r="D36" s="7">
        <v>0.14530944287200298</v>
      </c>
      <c r="E36" s="7">
        <v>0.14941763957472184</v>
      </c>
      <c r="F36" s="7">
        <v>0.26262665403491331</v>
      </c>
      <c r="G36" s="7">
        <v>0.2440918208212787</v>
      </c>
      <c r="H36" s="7">
        <f t="shared" si="89"/>
        <v>0.14827084542263536</v>
      </c>
      <c r="I36" s="7">
        <f t="shared" si="90"/>
        <v>0.14698106143255157</v>
      </c>
      <c r="J36" s="7">
        <f t="shared" si="91"/>
        <v>0.25191276228494369</v>
      </c>
      <c r="K36" s="7">
        <f t="shared" si="92"/>
        <v>0.161760978374415</v>
      </c>
      <c r="L36" s="7">
        <v>4.8879756754887989E-2</v>
      </c>
      <c r="M36" s="7">
        <v>0.1443504089973956</v>
      </c>
      <c r="N36" s="7">
        <v>0.15319518154220704</v>
      </c>
      <c r="O36" s="7">
        <v>0.22486490399328943</v>
      </c>
      <c r="P36" s="7">
        <v>0.23062442424761032</v>
      </c>
      <c r="Q36" s="40">
        <f t="shared" si="93"/>
        <v>0.14617613728142276</v>
      </c>
      <c r="R36" s="40">
        <f t="shared" si="94"/>
        <v>0.14794933256888687</v>
      </c>
      <c r="S36" s="40">
        <f t="shared" si="95"/>
        <v>0.2281941422888441</v>
      </c>
      <c r="T36" s="40">
        <f t="shared" si="96"/>
        <v>0.15806516903031101</v>
      </c>
      <c r="U36" s="7">
        <v>5.5293245834315538E-2</v>
      </c>
      <c r="V36" s="7">
        <v>0.14242951254062877</v>
      </c>
      <c r="W36" s="7">
        <v>0.14468192847144709</v>
      </c>
      <c r="X36" s="7">
        <v>0.22449512708993197</v>
      </c>
      <c r="Y36" s="7">
        <v>0.22750144613911538</v>
      </c>
      <c r="Z36" s="7">
        <f t="shared" si="77"/>
        <v>0.14329942272348023</v>
      </c>
      <c r="AA36" s="7">
        <f t="shared" si="78"/>
        <v>0.14334601692162385</v>
      </c>
      <c r="AB36" s="7">
        <f t="shared" si="79"/>
        <v>0.2262329024714298</v>
      </c>
      <c r="AC36" s="7">
        <f t="shared" si="80"/>
        <v>0.155153784317694</v>
      </c>
      <c r="AD36" s="7">
        <v>4.764257217216504E-2</v>
      </c>
      <c r="AE36" s="7">
        <v>0.14071162023236025</v>
      </c>
      <c r="AF36" s="7">
        <v>0.14522508988970806</v>
      </c>
      <c r="AG36" s="7">
        <v>0.22191507609660147</v>
      </c>
      <c r="AH36" s="7">
        <v>0.226004545980517</v>
      </c>
      <c r="AI36" s="7">
        <f t="shared" si="3"/>
        <v>0.14152936268900887</v>
      </c>
      <c r="AJ36" s="7">
        <f t="shared" si="4"/>
        <v>0.14254814369938468</v>
      </c>
      <c r="AK36" s="7">
        <f t="shared" si="72"/>
        <v>0.22427895696599073</v>
      </c>
      <c r="AL36" s="33">
        <f t="shared" si="5"/>
        <v>0.15342218103058186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7"/>
        <v>0.12975334331232691</v>
      </c>
      <c r="AS36" s="40">
        <f t="shared" si="98"/>
        <v>0.12615621882399564</v>
      </c>
      <c r="AT36" s="40">
        <f t="shared" si="99"/>
        <v>0.23806239639046167</v>
      </c>
      <c r="AU36" s="40">
        <f t="shared" si="100"/>
        <v>0.14565064825004381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81"/>
        <v>0.13129994658073052</v>
      </c>
      <c r="BB36" s="7">
        <f t="shared" si="82"/>
        <v>0.12733336213064511</v>
      </c>
      <c r="BC36" s="7">
        <f t="shared" si="83"/>
        <v>0.23723344256645532</v>
      </c>
      <c r="BD36" s="7">
        <f t="shared" si="84"/>
        <v>0.14674625645031159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66"/>
        <v>0.12818394235136327</v>
      </c>
      <c r="BK36" s="7">
        <f t="shared" si="67"/>
        <v>0.12357710142156972</v>
      </c>
      <c r="BL36" s="7">
        <f t="shared" si="73"/>
        <v>0.2358853052605242</v>
      </c>
      <c r="BM36" s="33">
        <f t="shared" si="68"/>
        <v>0.1441805319529342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101"/>
        <v>0.12975334331232691</v>
      </c>
      <c r="BT36" s="40">
        <f t="shared" si="102"/>
        <v>0.12615621882399564</v>
      </c>
      <c r="BU36" s="40">
        <f t="shared" si="103"/>
        <v>0.23806239639046167</v>
      </c>
      <c r="BV36" s="40">
        <f t="shared" si="104"/>
        <v>0.14565064825004381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85"/>
        <v>0.13129994658073052</v>
      </c>
      <c r="CC36" s="7">
        <f t="shared" si="86"/>
        <v>0.12733336213064511</v>
      </c>
      <c r="CD36" s="7">
        <f t="shared" si="87"/>
        <v>0.23723344256645532</v>
      </c>
      <c r="CE36" s="7">
        <f t="shared" si="88"/>
        <v>0.14674625645031159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9"/>
        <v>0.12818394235136327</v>
      </c>
      <c r="CL36" s="7">
        <f t="shared" si="70"/>
        <v>0.12357710142156972</v>
      </c>
      <c r="CM36" s="7">
        <f t="shared" si="74"/>
        <v>0.2358853052605242</v>
      </c>
      <c r="CN36" s="33">
        <f t="shared" si="71"/>
        <v>0.1441805319529342</v>
      </c>
      <c r="CO36" s="108">
        <f t="shared" si="76"/>
        <v>4.5432327411299045E-2</v>
      </c>
      <c r="CP36" s="40">
        <f t="shared" si="75"/>
        <v>0.15372622353429474</v>
      </c>
      <c r="CQ36" s="40">
        <f t="shared" si="75"/>
        <v>0.15451880347400615</v>
      </c>
      <c r="CR36" s="40">
        <f t="shared" si="75"/>
        <v>0.29127323533514904</v>
      </c>
      <c r="CS36" s="40">
        <f t="shared" si="75"/>
        <v>0.34637590424735348</v>
      </c>
      <c r="CT36" s="40">
        <f t="shared" si="75"/>
        <v>0.16039619705619429</v>
      </c>
      <c r="CU36" s="40">
        <f t="shared" si="75"/>
        <v>0.15405308112514993</v>
      </c>
      <c r="CV36" s="40">
        <f t="shared" si="75"/>
        <v>0.31976486807596294</v>
      </c>
      <c r="CW36" s="48">
        <f t="shared" si="75"/>
        <v>0.18104739620712573</v>
      </c>
    </row>
    <row r="37" spans="1:101" ht="15.75" thickBot="1" x14ac:dyDescent="0.3">
      <c r="A37" s="90"/>
      <c r="B37" s="34" t="s">
        <v>1</v>
      </c>
      <c r="C37" s="35">
        <v>0</v>
      </c>
      <c r="D37" s="35">
        <v>2.1665008897948427E-2</v>
      </c>
      <c r="E37" s="35">
        <v>5.0054058989929866E-2</v>
      </c>
      <c r="F37" s="35">
        <v>0.16557342647774159</v>
      </c>
      <c r="G37" s="35">
        <v>9.222061756525296E-2</v>
      </c>
      <c r="H37" s="35">
        <f t="shared" si="89"/>
        <v>4.5368526963162202E-2</v>
      </c>
      <c r="I37" s="35">
        <f t="shared" si="90"/>
        <v>3.3216467234569391E-2</v>
      </c>
      <c r="J37" s="35">
        <f t="shared" si="91"/>
        <v>0.12317250248849897</v>
      </c>
      <c r="K37" s="35">
        <f t="shared" si="92"/>
        <v>5.1964587258536518E-2</v>
      </c>
      <c r="L37" s="35">
        <v>0</v>
      </c>
      <c r="M37" s="35">
        <v>2.1665008897948427E-2</v>
      </c>
      <c r="N37" s="35">
        <v>4.0043247191943888E-2</v>
      </c>
      <c r="O37" s="35">
        <v>0.12889998043188167</v>
      </c>
      <c r="P37" s="35">
        <v>0.10796920942614267</v>
      </c>
      <c r="Q37" s="43">
        <f t="shared" si="93"/>
        <v>3.7847039770736446E-2</v>
      </c>
      <c r="R37" s="43">
        <f t="shared" si="94"/>
        <v>2.9143084186333788E-2</v>
      </c>
      <c r="S37" s="43">
        <f t="shared" si="95"/>
        <v>0.11680113863416171</v>
      </c>
      <c r="T37" s="43">
        <f t="shared" si="96"/>
        <v>4.7719172543161457E-2</v>
      </c>
      <c r="U37" s="35">
        <v>0</v>
      </c>
      <c r="V37" s="35">
        <v>2.1665008897948427E-2</v>
      </c>
      <c r="W37" s="35">
        <v>4.0043247191943888E-2</v>
      </c>
      <c r="X37" s="35">
        <v>0.12889998043188167</v>
      </c>
      <c r="Y37" s="35">
        <v>0.13094236446006721</v>
      </c>
      <c r="Z37" s="35">
        <f t="shared" si="77"/>
        <v>3.7847039770736446E-2</v>
      </c>
      <c r="AA37" s="35">
        <f t="shared" si="78"/>
        <v>2.9143084186333788E-2</v>
      </c>
      <c r="AB37" s="35">
        <f t="shared" si="79"/>
        <v>0.13008056194225373</v>
      </c>
      <c r="AC37" s="35">
        <f t="shared" si="80"/>
        <v>5.0953442643629214E-2</v>
      </c>
      <c r="AD37" s="35">
        <v>7.1756910097032472E-2</v>
      </c>
      <c r="AE37" s="35">
        <v>8.0858673750455926E-2</v>
      </c>
      <c r="AF37" s="35">
        <v>8.8814711471353308E-2</v>
      </c>
      <c r="AG37" s="35">
        <v>0.14540130233526555</v>
      </c>
      <c r="AH37" s="35">
        <v>0.10796920942614267</v>
      </c>
      <c r="AI37" s="35">
        <f t="shared" si="3"/>
        <v>9.0061984444089083E-2</v>
      </c>
      <c r="AJ37" s="35">
        <f t="shared" si="4"/>
        <v>8.4095972566716401E-2</v>
      </c>
      <c r="AK37" s="35">
        <f t="shared" si="72"/>
        <v>0.1237640215040503</v>
      </c>
      <c r="AL37" s="36">
        <f t="shared" si="5"/>
        <v>9.2583048801870099E-2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7"/>
        <v>2.9623437995960074E-2</v>
      </c>
      <c r="AS37" s="43">
        <f t="shared" si="98"/>
        <v>2.3757022551018726E-2</v>
      </c>
      <c r="AT37" s="43">
        <f t="shared" si="99"/>
        <v>7.846781751611942E-2</v>
      </c>
      <c r="AU37" s="43">
        <f t="shared" si="100"/>
        <v>3.5627046162678817E-2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81"/>
        <v>2.91476375482904E-2</v>
      </c>
      <c r="BB37" s="35">
        <f t="shared" si="82"/>
        <v>2.3757022551018726E-2</v>
      </c>
      <c r="BC37" s="35">
        <f t="shared" si="83"/>
        <v>8.7298479623392461E-2</v>
      </c>
      <c r="BD37" s="35">
        <f t="shared" si="84"/>
        <v>3.73748840726408E-2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66"/>
        <v>6.1114177128184489E-2</v>
      </c>
      <c r="BK37" s="35">
        <f t="shared" si="67"/>
        <v>5.7176182931826455E-2</v>
      </c>
      <c r="BL37" s="35">
        <f t="shared" si="73"/>
        <v>8.2920514452524699E-2</v>
      </c>
      <c r="BM37" s="36">
        <f t="shared" si="68"/>
        <v>6.2684369167837484E-2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101"/>
        <v>2.9623437995960074E-2</v>
      </c>
      <c r="BT37" s="43">
        <f t="shared" si="102"/>
        <v>2.3757022551018726E-2</v>
      </c>
      <c r="BU37" s="43">
        <f t="shared" si="103"/>
        <v>7.846781751611942E-2</v>
      </c>
      <c r="BV37" s="43">
        <f t="shared" si="104"/>
        <v>3.5627046162678817E-2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85"/>
        <v>2.91476375482904E-2</v>
      </c>
      <c r="CC37" s="35">
        <f t="shared" si="86"/>
        <v>2.3757022551018726E-2</v>
      </c>
      <c r="CD37" s="35">
        <f t="shared" si="87"/>
        <v>8.7298479623392461E-2</v>
      </c>
      <c r="CE37" s="35">
        <f t="shared" si="88"/>
        <v>3.73748840726408E-2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9"/>
        <v>6.1114177128184489E-2</v>
      </c>
      <c r="CL37" s="35">
        <f t="shared" si="70"/>
        <v>5.7176182931826455E-2</v>
      </c>
      <c r="CM37" s="35">
        <f t="shared" si="74"/>
        <v>8.2920514452524699E-2</v>
      </c>
      <c r="CN37" s="36">
        <f t="shared" si="71"/>
        <v>6.2684369167837484E-2</v>
      </c>
      <c r="CO37" s="111">
        <f t="shared" si="76"/>
        <v>0</v>
      </c>
      <c r="CP37" s="43">
        <f t="shared" si="75"/>
        <v>2.2919914459049884E-2</v>
      </c>
      <c r="CQ37" s="43">
        <f t="shared" si="75"/>
        <v>5.1762919867794209E-2</v>
      </c>
      <c r="CR37" s="43">
        <f t="shared" si="75"/>
        <v>0.18363371300952172</v>
      </c>
      <c r="CS37" s="43">
        <f t="shared" si="75"/>
        <v>0.13086468728012879</v>
      </c>
      <c r="CT37" s="43">
        <f t="shared" si="75"/>
        <v>4.9078692241824332E-2</v>
      </c>
      <c r="CU37" s="43">
        <f t="shared" si="75"/>
        <v>3.4814683413660057E-2</v>
      </c>
      <c r="CV37" s="43">
        <f t="shared" si="75"/>
        <v>0.156348724263007</v>
      </c>
      <c r="CW37" s="50">
        <f t="shared" si="75"/>
        <v>5.8160214612203706E-2</v>
      </c>
    </row>
    <row r="38" spans="1:101" x14ac:dyDescent="0.25"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CW37"/>
  <sheetViews>
    <sheetView showGridLines="0" tabSelected="1" zoomScale="84" zoomScaleNormal="84" workbookViewId="0">
      <pane xSplit="2" ySplit="5" topLeftCell="CH6" activePane="bottomRight" state="frozen"/>
      <selection activeCell="F5" sqref="F5:G5"/>
      <selection pane="topRight" activeCell="F5" sqref="F5:G5"/>
      <selection pane="bottomLeft" activeCell="F5" sqref="F5:G5"/>
      <selection pane="bottomRight" activeCell="CV16" sqref="CV16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  <col min="93" max="93" width="14.28515625" customWidth="1"/>
  </cols>
  <sheetData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98" t="s">
        <v>73</v>
      </c>
      <c r="CP2" s="99"/>
      <c r="CQ2" s="99"/>
      <c r="CR2" s="99"/>
      <c r="CS2" s="99"/>
      <c r="CT2" s="99"/>
      <c r="CU2" s="99"/>
      <c r="CV2" s="99"/>
      <c r="CW2" s="99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4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108</v>
      </c>
      <c r="D5" s="28">
        <v>124</v>
      </c>
      <c r="E5" s="28">
        <v>124</v>
      </c>
      <c r="F5" s="28">
        <v>115</v>
      </c>
      <c r="G5" s="28">
        <v>117</v>
      </c>
      <c r="H5" s="28">
        <v>124</v>
      </c>
      <c r="I5" s="28">
        <v>124</v>
      </c>
      <c r="J5" s="28">
        <v>124</v>
      </c>
      <c r="K5" s="28">
        <v>124</v>
      </c>
      <c r="L5" s="28">
        <v>124</v>
      </c>
      <c r="M5" s="28">
        <v>124</v>
      </c>
      <c r="N5" s="28">
        <v>124</v>
      </c>
      <c r="O5" s="28">
        <v>124</v>
      </c>
      <c r="P5" s="28">
        <v>124</v>
      </c>
      <c r="Q5" s="28">
        <v>124</v>
      </c>
      <c r="R5" s="28">
        <v>124</v>
      </c>
      <c r="S5" s="28">
        <v>124</v>
      </c>
      <c r="T5" s="28">
        <v>124</v>
      </c>
      <c r="U5" s="28">
        <v>124</v>
      </c>
      <c r="V5" s="28">
        <v>124</v>
      </c>
      <c r="W5" s="28">
        <v>124</v>
      </c>
      <c r="X5" s="28">
        <v>124</v>
      </c>
      <c r="Y5" s="28">
        <v>124</v>
      </c>
      <c r="Z5" s="28">
        <v>124</v>
      </c>
      <c r="AA5" s="28">
        <v>124</v>
      </c>
      <c r="AB5" s="28">
        <v>124</v>
      </c>
      <c r="AC5" s="28">
        <v>124</v>
      </c>
      <c r="AD5" s="28">
        <v>124</v>
      </c>
      <c r="AE5" s="28">
        <v>124</v>
      </c>
      <c r="AF5" s="28">
        <v>124</v>
      </c>
      <c r="AG5" s="28">
        <v>124</v>
      </c>
      <c r="AH5" s="28">
        <v>124</v>
      </c>
      <c r="AI5" s="28">
        <v>124</v>
      </c>
      <c r="AJ5" s="28">
        <v>124</v>
      </c>
      <c r="AK5" s="28">
        <v>124</v>
      </c>
      <c r="AL5" s="28">
        <v>124</v>
      </c>
      <c r="AM5" s="28">
        <v>124</v>
      </c>
      <c r="AN5" s="28">
        <v>124</v>
      </c>
      <c r="AO5" s="28">
        <v>124</v>
      </c>
      <c r="AP5" s="28">
        <v>124</v>
      </c>
      <c r="AQ5" s="28">
        <v>124</v>
      </c>
      <c r="AR5" s="28">
        <v>124</v>
      </c>
      <c r="AS5" s="28">
        <v>124</v>
      </c>
      <c r="AT5" s="28">
        <v>124</v>
      </c>
      <c r="AU5" s="28">
        <v>124</v>
      </c>
      <c r="AV5" s="28">
        <v>124</v>
      </c>
      <c r="AW5" s="28">
        <v>124</v>
      </c>
      <c r="AX5" s="28">
        <v>124</v>
      </c>
      <c r="AY5" s="28">
        <v>124</v>
      </c>
      <c r="AZ5" s="28">
        <v>124</v>
      </c>
      <c r="BA5" s="28">
        <v>124</v>
      </c>
      <c r="BB5" s="28">
        <v>124</v>
      </c>
      <c r="BC5" s="28">
        <v>124</v>
      </c>
      <c r="BD5" s="28">
        <v>124</v>
      </c>
      <c r="BE5" s="28">
        <v>124</v>
      </c>
      <c r="BF5" s="28">
        <v>124</v>
      </c>
      <c r="BG5" s="28">
        <v>124</v>
      </c>
      <c r="BH5" s="28">
        <v>124</v>
      </c>
      <c r="BI5" s="28">
        <v>124</v>
      </c>
      <c r="BJ5" s="28">
        <v>124</v>
      </c>
      <c r="BK5" s="28">
        <v>124</v>
      </c>
      <c r="BL5" s="28">
        <v>124</v>
      </c>
      <c r="BM5" s="28">
        <v>124</v>
      </c>
      <c r="BN5" s="28">
        <v>124</v>
      </c>
      <c r="BO5" s="28">
        <v>124</v>
      </c>
      <c r="BP5" s="28">
        <v>124</v>
      </c>
      <c r="BQ5" s="28">
        <v>124</v>
      </c>
      <c r="BR5" s="28">
        <v>124</v>
      </c>
      <c r="BS5" s="28">
        <v>124</v>
      </c>
      <c r="BT5" s="28">
        <v>124</v>
      </c>
      <c r="BU5" s="28">
        <v>124</v>
      </c>
      <c r="BV5" s="28">
        <v>124</v>
      </c>
      <c r="BW5" s="28">
        <v>124</v>
      </c>
      <c r="BX5" s="28">
        <v>124</v>
      </c>
      <c r="BY5" s="28">
        <v>124</v>
      </c>
      <c r="BZ5" s="28">
        <v>124</v>
      </c>
      <c r="CA5" s="28">
        <v>124</v>
      </c>
      <c r="CB5" s="28">
        <v>124</v>
      </c>
      <c r="CC5" s="28">
        <v>124</v>
      </c>
      <c r="CD5" s="28">
        <v>124</v>
      </c>
      <c r="CE5" s="28">
        <v>124</v>
      </c>
      <c r="CF5" s="28">
        <v>124</v>
      </c>
      <c r="CG5" s="28">
        <v>124</v>
      </c>
      <c r="CH5" s="28">
        <v>124</v>
      </c>
      <c r="CI5" s="28">
        <v>124</v>
      </c>
      <c r="CJ5" s="28">
        <v>124</v>
      </c>
      <c r="CK5" s="28">
        <v>124</v>
      </c>
      <c r="CL5" s="28">
        <v>124</v>
      </c>
      <c r="CM5" s="28">
        <v>124</v>
      </c>
      <c r="CN5" s="28">
        <v>124</v>
      </c>
      <c r="CO5" s="28">
        <f>C5</f>
        <v>108</v>
      </c>
      <c r="CP5" s="28">
        <f t="shared" ref="CP5:CW5" si="1">D5</f>
        <v>124</v>
      </c>
      <c r="CQ5" s="28">
        <f t="shared" si="1"/>
        <v>124</v>
      </c>
      <c r="CR5" s="28">
        <f t="shared" si="1"/>
        <v>115</v>
      </c>
      <c r="CS5" s="28">
        <f t="shared" si="1"/>
        <v>117</v>
      </c>
      <c r="CT5" s="28">
        <f t="shared" si="1"/>
        <v>124</v>
      </c>
      <c r="CU5" s="28">
        <f t="shared" si="1"/>
        <v>124</v>
      </c>
      <c r="CV5" s="28">
        <f t="shared" si="1"/>
        <v>124</v>
      </c>
      <c r="CW5" s="28">
        <f t="shared" si="1"/>
        <v>124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1.0972528820109559E-2</v>
      </c>
      <c r="F6" s="31">
        <v>3.0499795166150166E-2</v>
      </c>
      <c r="G6" s="31">
        <v>0.25565589353651968</v>
      </c>
      <c r="H6" s="31">
        <f>(C6*cis_wt+D6*First_line_Wt+E6*Sec_Line_wt+F6*Active_Wt)/SUM(cis_wt,First_line_Wt,Sec_Line_wt,Active_Wt)</f>
        <v>7.848897576125103E-3</v>
      </c>
      <c r="I6" s="31">
        <f>(D6*First_line_Wt+E6*Sec_Line_wt)/SUM(First_line_Wt,Sec_Line_wt)</f>
        <v>5.3678106495754739E-3</v>
      </c>
      <c r="J6" s="31">
        <f>(F6*Active_Wt+G6*NonActive_Wt)/SUM(Active_Wt,NonActive_Wt)</f>
        <v>0.15629219225387256</v>
      </c>
      <c r="K6" s="31">
        <f>(C6*cis_wt+D6*First_line_Wt+E6*Sec_Line_wt+F6*Active_Wt+G6*NonActive_Wt)/SUM(cis_wt,First_line_Wt,Sec_Line_wt,Active_Wt,NonActive_Wt)</f>
        <v>4.0294466510911807E-2</v>
      </c>
      <c r="L6" s="32"/>
      <c r="M6" s="32"/>
      <c r="N6" s="31">
        <v>8.3321069413064552E-3</v>
      </c>
      <c r="O6" s="31">
        <v>3.2614641995269228E-2</v>
      </c>
      <c r="P6" s="31">
        <v>0.21137920298904878</v>
      </c>
      <c r="Q6" s="39">
        <f>(L6*cis_wt+M6*First_line_Wt+N6*Sec_Line_wt+O6*Active_Wt)/SUM(cis_wt,First_line_Wt,Sec_Line_wt,Active_Wt)</f>
        <v>7.0852414744750347E-3</v>
      </c>
      <c r="R6" s="39">
        <f>(M6*First_line_Wt+N6*Sec_Line_wt)/SUM(First_line_Wt,Sec_Line_wt)</f>
        <v>4.0761043425994797E-3</v>
      </c>
      <c r="S6" s="39">
        <f>(O6*Active_Wt+P6*NonActive_Wt)/SUM(Active_Wt,NonActive_Wt)</f>
        <v>0.13248856415193952</v>
      </c>
      <c r="T6" s="39">
        <f>(L6*cis_wt+M6*First_line_Wt+N6*Sec_Line_wt+O6*Active_Wt+P6*NonActive_Wt)/SUM(cis_wt,First_line_Wt,Sec_Line_wt,Active_Wt,NonActive_Wt)</f>
        <v>3.3833613874506653E-2</v>
      </c>
      <c r="U6" s="32"/>
      <c r="V6" s="32"/>
      <c r="W6" s="31">
        <v>1.0635271032495024E-2</v>
      </c>
      <c r="X6" s="31">
        <v>3.2988736926983959E-2</v>
      </c>
      <c r="Y6" s="31">
        <v>0.19385118306354504</v>
      </c>
      <c r="Z6" s="39">
        <f>(U6*cis_wt+V6*First_line_Wt+W6*Sec_Line_wt+X6*Active_Wt)/SUM(cis_wt,First_line_Wt,Sec_Line_wt,Active_Wt)</f>
        <v>8.0154041621099265E-3</v>
      </c>
      <c r="AA6" s="39">
        <f>(V6*First_line_Wt+W6*Sec_Line_wt)/SUM(First_line_Wt,Sec_Line_wt)</f>
        <v>5.2028226168539995E-3</v>
      </c>
      <c r="AB6" s="39">
        <f>(X6*Active_Wt+Y6*NonActive_Wt)/SUM(Active_Wt,NonActive_Wt)</f>
        <v>0.122860931583807</v>
      </c>
      <c r="AC6" s="39">
        <f>(U6*cis_wt+V6*First_line_Wt+W6*Sec_Line_wt+X6*Active_Wt+Y6*NonActive_Wt)/SUM(cis_wt,First_line_Wt,Sec_Line_wt,Active_Wt,NonActive_Wt)</f>
        <v>3.2347031893313928E-2</v>
      </c>
      <c r="AD6" s="32"/>
      <c r="AE6" s="32"/>
      <c r="AF6" s="31">
        <v>8.1824871227734724E-3</v>
      </c>
      <c r="AG6" s="31">
        <v>3.1850362027347978E-2</v>
      </c>
      <c r="AH6" s="31">
        <v>0.18975093399756712</v>
      </c>
      <c r="AI6" s="39">
        <f t="shared" ref="AI6:AI37" si="2">(AD6*cis_wt+AE6*First_line_Wt+AF6*Sec_Line_wt+AG6*Active_Wt)/SUM(cis_wt,First_line_Wt,Sec_Line_wt,Active_Wt)</f>
        <v>6.9367554048591811E-3</v>
      </c>
      <c r="AJ6" s="39">
        <f t="shared" ref="AJ6:AJ37" si="3">(AE6*First_line_Wt+AF6*Sec_Line_wt)/SUM(First_line_Wt,Sec_Line_wt)</f>
        <v>4.0029096517058922E-3</v>
      </c>
      <c r="AK6" s="39">
        <f>(AG6*Active_Wt+AH6*NonActive_Wt)/SUM(Active_Wt,NonActive_Wt)</f>
        <v>0.12006778804164693</v>
      </c>
      <c r="AL6" s="39">
        <f t="shared" ref="AL6:AL37" si="4">(AD6*cis_wt+AE6*First_line_Wt+AF6*Sec_Line_wt+AG6*Active_Wt+AH6*NonActive_Wt)/SUM(cis_wt,First_line_Wt,Sec_Line_wt,Active_Wt,NonActive_Wt)</f>
        <v>3.087276258172722E-2</v>
      </c>
      <c r="AM6" s="32"/>
      <c r="AN6" s="32"/>
      <c r="AO6" s="31">
        <f>$E6+(N6-$E6)*Other_Factor</f>
        <v>9.3165520687614987E-3</v>
      </c>
      <c r="AP6" s="31">
        <f>$F6+(O6-$F6)*Other_Factor</f>
        <v>3.1826150325451767E-2</v>
      </c>
      <c r="AQ6" s="31">
        <f>$G6+(P6-$G6)*Other_Factor</f>
        <v>0.22788716053144381</v>
      </c>
      <c r="AR6" s="39">
        <f>$H6+(Q6-$H6)*Other_Factor</f>
        <v>7.3699601909634404E-3</v>
      </c>
      <c r="AS6" s="39">
        <f>$I6+(R6-$I6)*Other_Factor</f>
        <v>4.5576993446004048E-3</v>
      </c>
      <c r="AT6" s="39">
        <f>$J6+(S6-$J6)*Other_Factor</f>
        <v>0.14136342081360384</v>
      </c>
      <c r="AU6" s="39">
        <f>$K6+(T6-$K6)*Other_Factor</f>
        <v>3.6242454275419125E-2</v>
      </c>
      <c r="AV6" s="32"/>
      <c r="AW6" s="32"/>
      <c r="AX6" s="31">
        <f>$E6+(W6-$E6)*Other_Factor</f>
        <v>1.0761012978650952E-2</v>
      </c>
      <c r="AY6" s="31">
        <f>$F6+(X6-$F6)*Other_Factor</f>
        <v>3.2060769086449746E-2</v>
      </c>
      <c r="AZ6" s="31">
        <f>$G6+(Y6-$G6)*Other_Factor</f>
        <v>0.216894222726006</v>
      </c>
      <c r="BA6" s="39">
        <f>$H6+(Z6-$H6)*Other_Factor</f>
        <v>7.953324462430935E-3</v>
      </c>
      <c r="BB6" s="39">
        <f>$I6+(AA6-$I6)*Other_Factor</f>
        <v>5.2643361447507891E-3</v>
      </c>
      <c r="BC6" s="39">
        <f>$J6+(AB6-$J6)*Other_Factor</f>
        <v>0.13532531916350848</v>
      </c>
      <c r="BD6" s="39">
        <f>$K6+(AC6-$K6)*Other_Factor</f>
        <v>3.5310124021837072E-2</v>
      </c>
      <c r="BE6" s="32"/>
      <c r="BF6" s="32"/>
      <c r="BG6" s="31">
        <f>$E6+(AF6-$E6)*Other_Factor</f>
        <v>9.2227159499879922E-3</v>
      </c>
      <c r="BH6" s="31">
        <f>$F6+(AG6-$F6)*Other_Factor</f>
        <v>3.1346821674012045E-2</v>
      </c>
      <c r="BI6" s="31">
        <f>$G6+(AH6-$G6)*Other_Factor</f>
        <v>0.21432269535664719</v>
      </c>
      <c r="BJ6" s="39">
        <f>$H6+(AI6-$H6)*Other_Factor</f>
        <v>7.2768351183540719E-3</v>
      </c>
      <c r="BK6" s="39">
        <f>$I6+(AJ6-$I6)*Other_Factor</f>
        <v>4.5117942915424321E-3</v>
      </c>
      <c r="BL6" s="39">
        <f>$J6+(AK6-$J6)*Other_Factor</f>
        <v>0.13357356092891468</v>
      </c>
      <c r="BM6" s="39">
        <f>$K6+(AL6-$K6)*Other_Factor</f>
        <v>3.4385515827664651E-2</v>
      </c>
      <c r="BN6" s="47"/>
      <c r="BO6" s="47"/>
      <c r="BP6" s="39">
        <f t="shared" ref="BP6:BP10" si="5">AO6*(1-SUM(BP$11:BP$13))/(SUM(AO$6:AO$21)-SUM(AO$11:AO$13))</f>
        <v>9.3437057893141461E-3</v>
      </c>
      <c r="BQ6" s="39">
        <f t="shared" ref="BQ6:BQ10" si="6">AP6*(1-SUM(BQ$11:BQ$13))/(SUM(AP$6:AP$21)-SUM(AP$11:AP$13))</f>
        <v>3.2000950667516848E-2</v>
      </c>
      <c r="BR6" s="39">
        <f t="shared" ref="BR6:BX10" si="7">AQ6*(1-SUM(BR$11:BR$13))/(SUM(AQ$6:AQ$21)-SUM(AQ$11:AQ$13))</f>
        <v>0.22865670232331456</v>
      </c>
      <c r="BS6" s="39">
        <f t="shared" si="7"/>
        <v>7.3880997174641978E-3</v>
      </c>
      <c r="BT6" s="39">
        <f t="shared" si="7"/>
        <v>4.5678950123281357E-3</v>
      </c>
      <c r="BU6" s="39">
        <f t="shared" si="7"/>
        <v>0.14196784704502111</v>
      </c>
      <c r="BV6" s="39">
        <f t="shared" si="7"/>
        <v>3.6335910587717402E-2</v>
      </c>
      <c r="BW6" s="47"/>
      <c r="BX6" s="47"/>
      <c r="BY6" s="39">
        <f t="shared" ref="BY6:CG10" si="8">AX6*(1-SUM(BY$11:BY$13))/(SUM(AX$6:AX$21)-SUM(AX$11:AX$13))</f>
        <v>1.0791380981111999E-2</v>
      </c>
      <c r="BZ6" s="39">
        <f t="shared" si="8"/>
        <v>3.2225633343507802E-2</v>
      </c>
      <c r="CA6" s="39">
        <f t="shared" si="8"/>
        <v>0.21760254586511643</v>
      </c>
      <c r="CB6" s="39">
        <f t="shared" si="8"/>
        <v>7.9728196133059346E-3</v>
      </c>
      <c r="CC6" s="39">
        <f t="shared" si="8"/>
        <v>5.2762606066346024E-3</v>
      </c>
      <c r="CD6" s="39">
        <f t="shared" si="8"/>
        <v>0.13587463658132212</v>
      </c>
      <c r="CE6" s="39">
        <f t="shared" si="8"/>
        <v>3.5400423306977784E-2</v>
      </c>
      <c r="CF6" s="47"/>
      <c r="CG6" s="47"/>
      <c r="CH6" s="39">
        <f t="shared" ref="CH6:CN10" si="9">BG6*(1-SUM(CH$11:CH$13))/(SUM(BG$6:BG$21)-SUM(BG$11:BG$13))</f>
        <v>9.2217795247022012E-3</v>
      </c>
      <c r="CI6" s="39">
        <f t="shared" si="9"/>
        <v>3.1376198548632113E-2</v>
      </c>
      <c r="CJ6" s="39">
        <f t="shared" si="9"/>
        <v>0.21462808705567848</v>
      </c>
      <c r="CK6" s="39">
        <f t="shared" si="9"/>
        <v>7.2764991882553797E-3</v>
      </c>
      <c r="CL6" s="39">
        <f t="shared" si="9"/>
        <v>4.5109468375639245E-3</v>
      </c>
      <c r="CM6" s="39">
        <f t="shared" si="9"/>
        <v>0.13373647163401381</v>
      </c>
      <c r="CN6" s="70">
        <f t="shared" si="9"/>
        <v>3.4390586288880677E-2</v>
      </c>
      <c r="CO6" s="72"/>
      <c r="CP6" s="72"/>
      <c r="CQ6" s="72"/>
      <c r="CR6" s="72"/>
      <c r="CS6" s="72"/>
      <c r="CT6" s="72"/>
      <c r="CU6" s="72"/>
      <c r="CV6" s="72"/>
      <c r="CW6" s="72"/>
    </row>
    <row r="7" spans="1:101" x14ac:dyDescent="0.25">
      <c r="A7" s="89"/>
      <c r="B7" s="2" t="s">
        <v>15</v>
      </c>
      <c r="C7" s="7">
        <v>0.1524329692145848</v>
      </c>
      <c r="D7" s="7">
        <v>2.697202948825753E-2</v>
      </c>
      <c r="E7" s="7">
        <v>1.0448859455340895E-2</v>
      </c>
      <c r="F7" s="7">
        <v>3.9975419909921928E-2</v>
      </c>
      <c r="G7" s="7">
        <v>3.5865019011870024E-2</v>
      </c>
      <c r="H7" s="7">
        <f>(C7*cis_wt+D7*First_line_Wt+E7*Sec_Line_wt+F7*Active_Wt)/SUM(cis_wt,First_line_Wt,Sec_Line_wt,Active_Wt)</f>
        <v>3.4079247430925511E-2</v>
      </c>
      <c r="I7" s="7">
        <f>(D7*First_line_Wt+E7*Sec_Line_wt)/SUM(First_line_Wt,Sec_Line_wt)</f>
        <v>1.8888820091269073E-2</v>
      </c>
      <c r="J7" s="7">
        <f>(F7*Active_Wt+G7*NonActive_Wt)/SUM(Active_Wt,NonActive_Wt)</f>
        <v>3.7678981191629053E-2</v>
      </c>
      <c r="K7" s="7">
        <f>(C7*cis_wt+D7*First_line_Wt+E7*Sec_Line_wt+F7*Active_Wt+G7*NonActive_Wt)/SUM(cis_wt,First_line_Wt,Sec_Line_wt,Active_Wt,NonActive_Wt)</f>
        <v>3.4313059937738588E-2</v>
      </c>
      <c r="L7" s="7">
        <v>0.14647086914961963</v>
      </c>
      <c r="M7" s="7">
        <v>2.1523200346774334E-2</v>
      </c>
      <c r="N7" s="7">
        <v>1.2729948491368062E-2</v>
      </c>
      <c r="O7" s="7">
        <v>2.7707160096639455E-2</v>
      </c>
      <c r="P7" s="7">
        <v>4.3823163138642283E-2</v>
      </c>
      <c r="Q7" s="40">
        <f>(L7*cis_wt+M7*First_line_Wt+N7*Sec_Line_wt+O7*Active_Wt)/SUM(cis_wt,First_line_Wt,Sec_Line_wt,Active_Wt)</f>
        <v>3.0742554317081824E-2</v>
      </c>
      <c r="R7" s="40">
        <f>(M7*First_line_Wt+N7*Sec_Line_wt)/SUM(First_line_Wt,Sec_Line_wt)</f>
        <v>1.7221501829715637E-2</v>
      </c>
      <c r="S7" s="40">
        <f>(O7*Active_Wt+P7*NonActive_Wt)/SUM(Active_Wt,NonActive_Wt)</f>
        <v>3.6711005290260688E-2</v>
      </c>
      <c r="T7" s="40">
        <f>(L7*cis_wt+M7*First_line_Wt+N7*Sec_Line_wt+O7*Active_Wt+P7*NonActive_Wt)/SUM(cis_wt,First_line_Wt,Sec_Line_wt,Active_Wt,NonActive_Wt)</f>
        <v>3.2455208931952945E-2</v>
      </c>
      <c r="U7" s="7">
        <v>0.12875358166165424</v>
      </c>
      <c r="V7" s="7">
        <v>1.9692107545446758E-2</v>
      </c>
      <c r="W7" s="7">
        <v>1.091856757411736E-2</v>
      </c>
      <c r="X7" s="7">
        <v>2.2679002413438072E-2</v>
      </c>
      <c r="Y7" s="7">
        <v>3.8869863014004663E-2</v>
      </c>
      <c r="Z7" s="40">
        <f>(U7*cis_wt+V7*First_line_Wt+W7*Sec_Line_wt+X7*Active_Wt)/SUM(cis_wt,First_line_Wt,Sec_Line_wt,Active_Wt)</f>
        <v>2.7030062422692007E-2</v>
      </c>
      <c r="AA7" s="40">
        <f>(V7*First_line_Wt+W7*Sec_Line_wt)/SUM(First_line_Wt,Sec_Line_wt)</f>
        <v>1.540005217109525E-2</v>
      </c>
      <c r="AB7" s="40">
        <f>(X7*Active_Wt+Y7*NonActive_Wt)/SUM(Active_Wt,NonActive_Wt)</f>
        <v>3.172466975533788E-2</v>
      </c>
      <c r="AC7" s="40">
        <f>(U7*cis_wt+V7*First_line_Wt+W7*Sec_Line_wt+X7*Active_Wt+Y7*NonActive_Wt)/SUM(cis_wt,First_line_Wt,Sec_Line_wt,Active_Wt,NonActive_Wt)</f>
        <v>2.8580257019784658E-2</v>
      </c>
      <c r="AD7" s="7">
        <v>0.12493314231080388</v>
      </c>
      <c r="AE7" s="7">
        <v>1.9295316565426726E-2</v>
      </c>
      <c r="AF7" s="7">
        <v>1.2271277900333584E-2</v>
      </c>
      <c r="AG7" s="7">
        <v>2.3684633950010602E-2</v>
      </c>
      <c r="AH7" s="7">
        <v>3.2048567870799419E-2</v>
      </c>
      <c r="AI7" s="7">
        <f t="shared" si="2"/>
        <v>2.7147805397146105E-2</v>
      </c>
      <c r="AJ7" s="7">
        <f t="shared" si="3"/>
        <v>1.5859125130648577E-2</v>
      </c>
      <c r="AK7" s="7">
        <f>(AG7*Active_Wt+AH7*NonActive_Wt)/SUM(Active_Wt,NonActive_Wt)</f>
        <v>2.835747783296268E-2</v>
      </c>
      <c r="AL7" s="33">
        <f t="shared" si="4"/>
        <v>2.7789466162435182E-2</v>
      </c>
      <c r="AM7" s="7">
        <f>$C7+(L7-$C7)*Other_Factor</f>
        <v>0.14869375648647767</v>
      </c>
      <c r="AN7" s="7">
        <f>$D7+(M7-$D7)*Other_Factor</f>
        <v>2.355472165090006E-2</v>
      </c>
      <c r="AO7" s="7">
        <f>$E7+(N7-$E7)*Other_Factor</f>
        <v>1.1879475691988746E-2</v>
      </c>
      <c r="AP7" s="7">
        <f>$F7+(O7-$F7)*Other_Factor</f>
        <v>3.2281212710160871E-2</v>
      </c>
      <c r="AQ7" s="7">
        <f>$G7+(P7-$G7)*Other_Factor</f>
        <v>4.0856078116328645E-2</v>
      </c>
      <c r="AR7" s="40">
        <f>$H7+(Q7-$H7)*Other_Factor</f>
        <v>3.1986594636587588E-2</v>
      </c>
      <c r="AS7" s="40">
        <f>$I7+(R7-$I7)*Other_Factor</f>
        <v>1.7843138603626605E-2</v>
      </c>
      <c r="AT7" s="40">
        <f>$J7+(S7-$J7)*Other_Factor</f>
        <v>3.7071901845180902E-2</v>
      </c>
      <c r="AU7" s="40">
        <f>$K7+(T7-$K7)*Other_Factor</f>
        <v>3.3147883229520947E-2</v>
      </c>
      <c r="AV7" s="7">
        <f>$C7+(U7-$C7)*Other_Factor</f>
        <v>0.13758211693654332</v>
      </c>
      <c r="AW7" s="7">
        <f>$D7+(V7-$D7)*Other_Factor</f>
        <v>2.2406326717157969E-2</v>
      </c>
      <c r="AX7" s="7">
        <f>$E7+(W7-$E7)*Other_Factor</f>
        <v>1.0743443336370485E-2</v>
      </c>
      <c r="AY7" s="7">
        <f>$F7+(X7-$F7)*Other_Factor</f>
        <v>2.9127734740470666E-2</v>
      </c>
      <c r="AZ7" s="7">
        <f>$G7+(Y7-$G7)*Other_Factor</f>
        <v>3.7749548089934706E-2</v>
      </c>
      <c r="BA7" s="40">
        <f>$H7+(Z7-$H7)*Other_Factor</f>
        <v>2.9658254489116746E-2</v>
      </c>
      <c r="BB7" s="40">
        <f>$I7+(AA7-$I7)*Other_Factor</f>
        <v>1.6700791498930785E-2</v>
      </c>
      <c r="BC7" s="40">
        <f>$J7+(AB7-$J7)*Other_Factor</f>
        <v>3.3944653208688065E-2</v>
      </c>
      <c r="BD7" s="40">
        <f>$K7+(AC7-$K7)*Other_Factor</f>
        <v>3.0717654056427169E-2</v>
      </c>
      <c r="BE7" s="7">
        <f>$C7+(AD7-$C7)*Other_Factor</f>
        <v>0.1351860760630253</v>
      </c>
      <c r="BF7" s="7">
        <f>$D7+(AE7-$D7)*Other_Factor</f>
        <v>2.2157473818561466E-2</v>
      </c>
      <c r="BG7" s="7">
        <f>$E7+(AF7-$E7)*Other_Factor</f>
        <v>1.1591814147681111E-2</v>
      </c>
      <c r="BH7" s="7">
        <f>$F7+(AG7-$F7)*Other_Factor</f>
        <v>2.9758430334366218E-2</v>
      </c>
      <c r="BI7" s="7">
        <f>$G7+(AH7-$G7)*Other_Factor</f>
        <v>3.3471479398748234E-2</v>
      </c>
      <c r="BJ7" s="7">
        <f>$H7+(AI7-$H7)*Other_Factor</f>
        <v>2.9732098608458362E-2</v>
      </c>
      <c r="BK7" s="7">
        <f>$I7+(AJ7-$I7)*Other_Factor</f>
        <v>1.6988705394166897E-2</v>
      </c>
      <c r="BL7" s="7">
        <f>$J7+(AK7-$J7)*Other_Factor</f>
        <v>3.1832872668788925E-2</v>
      </c>
      <c r="BM7" s="33">
        <f>$K7+(AL7-$K7)*Other_Factor</f>
        <v>3.022169873752073E-2</v>
      </c>
      <c r="BN7" s="40">
        <f>AM7*(1-SUM(BN$11:BN$13))/(SUM(AM$6:AM$21)-SUM(AM$11:AM$13))</f>
        <v>0.14883080022519196</v>
      </c>
      <c r="BO7" s="40">
        <f t="shared" ref="BO7:BO10" si="10">AN7*(1-SUM(BO$11:BO$13))/(SUM(AN$6:AN$21)-SUM(AN$11:AN$13))</f>
        <v>2.3592584768648634E-2</v>
      </c>
      <c r="BP7" s="40">
        <f t="shared" si="5"/>
        <v>1.1914099226625967E-2</v>
      </c>
      <c r="BQ7" s="40">
        <f t="shared" si="6"/>
        <v>3.245851241390478E-2</v>
      </c>
      <c r="BR7" s="40">
        <f t="shared" si="7"/>
        <v>4.0994043149062964E-2</v>
      </c>
      <c r="BS7" s="40">
        <f t="shared" si="7"/>
        <v>3.2065322562661161E-2</v>
      </c>
      <c r="BT7" s="40">
        <f t="shared" si="7"/>
        <v>1.7883054073838119E-2</v>
      </c>
      <c r="BU7" s="40">
        <f t="shared" si="7"/>
        <v>3.723040982266751E-2</v>
      </c>
      <c r="BV7" s="40">
        <f t="shared" si="7"/>
        <v>3.3233359751159985E-2</v>
      </c>
      <c r="BW7" s="40">
        <f t="shared" si="7"/>
        <v>0.13771444843849556</v>
      </c>
      <c r="BX7" s="40">
        <f t="shared" si="7"/>
        <v>2.2445342614155112E-2</v>
      </c>
      <c r="BY7" s="40">
        <f t="shared" si="8"/>
        <v>1.0773761756609015E-2</v>
      </c>
      <c r="BZ7" s="40">
        <f t="shared" si="8"/>
        <v>2.9277516622958365E-2</v>
      </c>
      <c r="CA7" s="40">
        <f t="shared" si="8"/>
        <v>3.787282882128383E-2</v>
      </c>
      <c r="CB7" s="40">
        <f t="shared" si="8"/>
        <v>2.9730952660640575E-2</v>
      </c>
      <c r="CC7" s="40">
        <f t="shared" si="8"/>
        <v>1.6738621140918421E-2</v>
      </c>
      <c r="CD7" s="40">
        <f t="shared" si="8"/>
        <v>3.4082442569647535E-2</v>
      </c>
      <c r="CE7" s="40">
        <f t="shared" si="8"/>
        <v>3.0796208926434983E-2</v>
      </c>
      <c r="CF7" s="40">
        <f t="shared" si="8"/>
        <v>0.13518443973614505</v>
      </c>
      <c r="CG7" s="40">
        <f t="shared" si="8"/>
        <v>2.2151531012629178E-2</v>
      </c>
      <c r="CH7" s="40">
        <f t="shared" si="9"/>
        <v>1.1590637176826219E-2</v>
      </c>
      <c r="CI7" s="40">
        <f t="shared" si="9"/>
        <v>2.9786318637873153E-2</v>
      </c>
      <c r="CJ7" s="40">
        <f t="shared" si="9"/>
        <v>3.3519173423618841E-2</v>
      </c>
      <c r="CK7" s="40">
        <f t="shared" si="9"/>
        <v>2.9730726046533099E-2</v>
      </c>
      <c r="CL7" s="40">
        <f t="shared" si="9"/>
        <v>1.6985514391863674E-2</v>
      </c>
      <c r="CM7" s="40">
        <f t="shared" si="9"/>
        <v>3.1871697086553477E-2</v>
      </c>
      <c r="CN7" s="71">
        <f t="shared" si="9"/>
        <v>3.0226155205531825E-2</v>
      </c>
      <c r="CO7" s="72"/>
      <c r="CP7" s="72"/>
      <c r="CQ7" s="72"/>
      <c r="CR7" s="72"/>
      <c r="CS7" s="72"/>
      <c r="CT7" s="72"/>
      <c r="CU7" s="72"/>
      <c r="CV7" s="72"/>
      <c r="CW7" s="72"/>
    </row>
    <row r="8" spans="1:101" x14ac:dyDescent="0.25">
      <c r="A8" s="89"/>
      <c r="B8" s="2" t="s">
        <v>14</v>
      </c>
      <c r="C8" s="7">
        <v>0.12162363455938846</v>
      </c>
      <c r="D8" s="7">
        <v>1.6566565481455332E-2</v>
      </c>
      <c r="E8" s="8"/>
      <c r="F8" s="8"/>
      <c r="G8" s="8"/>
      <c r="H8" s="7">
        <f>(C8*cis_wt+D8*First_line_Wt+E8*Sec_Line_wt+F8*Active_Wt)/SUM(cis_wt,First_line_Wt,Sec_Line_wt,Active_Wt)</f>
        <v>1.8200655107505351E-2</v>
      </c>
      <c r="I8" s="7">
        <f>(D8*First_line_Wt+E8*Sec_Line_wt)/SUM(First_line_Wt,Sec_Line_wt)</f>
        <v>8.4621268350724959E-3</v>
      </c>
      <c r="J8" s="37"/>
      <c r="K8" s="7">
        <f>(C8*cis_wt+D8*First_line_Wt+E8*Sec_Line_wt+F8*Active_Wt+G8*NonActive_Wt)/SUM(cis_wt,First_line_Wt,Sec_Line_wt,Active_Wt,NonActive_Wt)</f>
        <v>1.5817628721748175E-2</v>
      </c>
      <c r="L8" s="7">
        <v>0.1161365807080538</v>
      </c>
      <c r="M8" s="7">
        <v>1.5133347788381652E-2</v>
      </c>
      <c r="N8" s="8"/>
      <c r="O8" s="8"/>
      <c r="P8" s="8"/>
      <c r="Q8" s="40">
        <f>(L8*cis_wt+M8*First_line_Wt+N8*Sec_Line_wt+O8*Active_Wt)/SUM(cis_wt,First_line_Wt,Sec_Line_wt,Active_Wt)</f>
        <v>1.7104173270781984E-2</v>
      </c>
      <c r="R8" s="40">
        <f>(M8*First_line_Wt+N8*Sec_Line_wt)/SUM(First_line_Wt,Sec_Line_wt)</f>
        <v>7.7300457097097472E-3</v>
      </c>
      <c r="S8" s="41"/>
      <c r="T8" s="46">
        <f>(L8*cis_wt+M8*First_line_Wt+N8*Sec_Line_wt+O8*Active_Wt+P8*NonActive_Wt)/SUM(cis_wt,First_line_Wt,Sec_Line_wt,Active_Wt,NonActive_Wt)</f>
        <v>1.4864710132225605E-2</v>
      </c>
      <c r="U8" s="7">
        <v>0.10787010506320431</v>
      </c>
      <c r="V8" s="7">
        <v>1.5503035558966488E-2</v>
      </c>
      <c r="W8" s="8"/>
      <c r="X8" s="8"/>
      <c r="Y8" s="8"/>
      <c r="Z8" s="40">
        <f>(U8*cis_wt+V8*First_line_Wt+W8*Sec_Line_wt+X8*Active_Wt)/SUM(cis_wt,First_line_Wt,Sec_Line_wt,Active_Wt)</f>
        <v>1.6467639433799263E-2</v>
      </c>
      <c r="AA8" s="40">
        <f>(V8*First_line_Wt+W8*Sec_Line_wt)/SUM(First_line_Wt,Sec_Line_wt)</f>
        <v>7.9188805534536697E-3</v>
      </c>
      <c r="AB8" s="8"/>
      <c r="AC8" s="40">
        <f>(U8*cis_wt+V8*First_line_Wt+W8*Sec_Line_wt+X8*Active_Wt+Y8*NonActive_Wt)/SUM(cis_wt,First_line_Wt,Sec_Line_wt,Active_Wt,NonActive_Wt)</f>
        <v>1.4311518181564961E-2</v>
      </c>
      <c r="AD8" s="7">
        <v>9.5095510984510231E-2</v>
      </c>
      <c r="AE8" s="7">
        <v>1.1961188204640719E-2</v>
      </c>
      <c r="AF8" s="8"/>
      <c r="AG8" s="8"/>
      <c r="AH8" s="8"/>
      <c r="AI8" s="7">
        <f t="shared" si="2"/>
        <v>1.3832524528654777E-2</v>
      </c>
      <c r="AJ8" s="7">
        <f t="shared" si="3"/>
        <v>6.1097209194715448E-3</v>
      </c>
      <c r="AK8" s="8"/>
      <c r="AL8" s="33">
        <f t="shared" si="4"/>
        <v>1.2021420986572672E-2</v>
      </c>
      <c r="AM8" s="7">
        <f>$C8+(L8-$C8)*Other_Factor</f>
        <v>0.11818235357162302</v>
      </c>
      <c r="AN8" s="7">
        <f>$D8+(M8-$D8)*Other_Factor</f>
        <v>1.5667703372182644E-2</v>
      </c>
      <c r="AO8" s="8"/>
      <c r="AP8" s="8"/>
      <c r="AQ8" s="8"/>
      <c r="AR8" s="40">
        <f>$H8+(Q8-$H8)*Other_Factor</f>
        <v>1.7512981503349189E-2</v>
      </c>
      <c r="AS8" s="40">
        <f>$I8+(R8-$I8)*Other_Factor</f>
        <v>8.0029921288220802E-3</v>
      </c>
      <c r="AT8" s="41"/>
      <c r="AU8" s="46">
        <f>$K8+(T8-$K8)*Other_Factor</f>
        <v>1.5219992774688053E-2</v>
      </c>
      <c r="AV8" s="7">
        <f>$C8+(U8-$C8)*Other_Factor</f>
        <v>0.11299792013189522</v>
      </c>
      <c r="AW8" s="7">
        <f>$D8+(V8-$D8)*Other_Factor</f>
        <v>1.5899558121706115E-2</v>
      </c>
      <c r="AX8" s="8"/>
      <c r="AY8" s="8"/>
      <c r="AZ8" s="8"/>
      <c r="BA8" s="40">
        <f>$H8+(Z8-$H8)*Other_Factor</f>
        <v>1.7113770587869434E-2</v>
      </c>
      <c r="BB8" s="40">
        <f>$I8+(AA8-$I8)*Other_Factor</f>
        <v>8.121422487847179E-3</v>
      </c>
      <c r="BC8" s="8"/>
      <c r="BD8" s="40">
        <f>$K8+(AC8-$K8)*Other_Factor</f>
        <v>1.4873050864881518E-2</v>
      </c>
      <c r="BE8" s="7">
        <f>$C8+(AD8-$C8)*Other_Factor</f>
        <v>0.10498615846151578</v>
      </c>
      <c r="BF8" s="7">
        <f>$D8+(AE8-$D8)*Other_Factor</f>
        <v>1.3678240035126028E-2</v>
      </c>
      <c r="BG8" s="8"/>
      <c r="BH8" s="8"/>
      <c r="BI8" s="8"/>
      <c r="BJ8" s="7">
        <f>$H8+(AI8-$H8)*Other_Factor</f>
        <v>1.5461122177749434E-2</v>
      </c>
      <c r="BK8" s="7">
        <f>$I8+(AJ8-$I8)*Other_Factor</f>
        <v>6.9867832404592548E-3</v>
      </c>
      <c r="BL8" s="8"/>
      <c r="BM8" s="33">
        <f>$K8+(AL8-$K8)*Other_Factor</f>
        <v>1.3436785037939615E-2</v>
      </c>
      <c r="BN8" s="40">
        <f t="shared" ref="BN8:BN10" si="11">AM8*(1-SUM(BN$11:BN$13))/(SUM(AM$6:AM$21)-SUM(AM$11:AM$13))</f>
        <v>0.11829127644751379</v>
      </c>
      <c r="BO8" s="40">
        <f t="shared" si="10"/>
        <v>1.5692888475467785E-2</v>
      </c>
      <c r="BP8" s="41"/>
      <c r="BQ8" s="41"/>
      <c r="BR8" s="41"/>
      <c r="BS8" s="40">
        <f t="shared" si="7"/>
        <v>1.7556085832796831E-2</v>
      </c>
      <c r="BT8" s="40">
        <f t="shared" si="7"/>
        <v>8.0208949877874896E-3</v>
      </c>
      <c r="BU8" s="41"/>
      <c r="BV8" s="46">
        <f t="shared" si="7"/>
        <v>1.5259239686255336E-2</v>
      </c>
      <c r="BW8" s="40">
        <f t="shared" si="7"/>
        <v>0.11310660565601335</v>
      </c>
      <c r="BX8" s="40">
        <f t="shared" si="7"/>
        <v>1.5927243852161058E-2</v>
      </c>
      <c r="BY8" s="41"/>
      <c r="BZ8" s="41"/>
      <c r="CA8" s="41"/>
      <c r="CB8" s="40">
        <f t="shared" si="8"/>
        <v>1.715571978046514E-2</v>
      </c>
      <c r="CC8" s="40">
        <f t="shared" si="8"/>
        <v>8.1398186521945554E-3</v>
      </c>
      <c r="CD8" s="41"/>
      <c r="CE8" s="40">
        <f t="shared" si="8"/>
        <v>1.4911086014804235E-2</v>
      </c>
      <c r="CF8" s="40">
        <f t="shared" si="8"/>
        <v>0.10498488768217114</v>
      </c>
      <c r="CG8" s="40">
        <f t="shared" si="8"/>
        <v>1.3674571425306623E-2</v>
      </c>
      <c r="CH8" s="41"/>
      <c r="CI8" s="41"/>
      <c r="CJ8" s="41"/>
      <c r="CK8" s="40">
        <f t="shared" si="9"/>
        <v>1.5460408425656033E-2</v>
      </c>
      <c r="CL8" s="40">
        <f t="shared" si="9"/>
        <v>6.9854709073005391E-3</v>
      </c>
      <c r="CM8" s="41"/>
      <c r="CN8" s="71">
        <f t="shared" si="9"/>
        <v>1.3438766415730902E-2</v>
      </c>
      <c r="CO8" s="72"/>
      <c r="CP8" s="72"/>
      <c r="CQ8" s="72"/>
      <c r="CR8" s="72"/>
      <c r="CS8" s="72"/>
      <c r="CT8" s="72"/>
      <c r="CU8" s="72"/>
      <c r="CV8" s="72"/>
      <c r="CW8" s="72"/>
    </row>
    <row r="9" spans="1:101" x14ac:dyDescent="0.25">
      <c r="A9" s="89"/>
      <c r="B9" s="2" t="s">
        <v>13</v>
      </c>
      <c r="C9" s="7">
        <v>0.13692154915551868</v>
      </c>
      <c r="D9" s="7">
        <v>0.14708044232477241</v>
      </c>
      <c r="E9" s="7">
        <v>7.7392690703648764E-2</v>
      </c>
      <c r="F9" s="7">
        <v>5.4870954526960752E-2</v>
      </c>
      <c r="G9" s="7">
        <v>8.3447401774145127E-2</v>
      </c>
      <c r="H9" s="7">
        <f>(C9*cis_wt+D9*First_line_Wt+E9*Sec_Line_wt+F9*Active_Wt)/SUM(cis_wt,First_line_Wt,Sec_Line_wt,Active_Wt)</f>
        <v>0.10834521605707255</v>
      </c>
      <c r="I9" s="7">
        <f>(D9*First_line_Wt+E9*Sec_Line_wt)/SUM(First_line_Wt,Sec_Line_wt)</f>
        <v>0.11298887952921415</v>
      </c>
      <c r="J9" s="7">
        <f>(F9*Active_Wt+G9*NonActive_Wt)/SUM(Active_Wt,NonActive_Wt)</f>
        <v>7.0836321778799879E-2</v>
      </c>
      <c r="K9" s="7">
        <f>(C9*cis_wt+D9*First_line_Wt+E9*Sec_Line_wt+F9*Active_Wt+G9*NonActive_Wt)/SUM(cis_wt,First_line_Wt,Sec_Line_wt,Active_Wt,NonActive_Wt)</f>
        <v>0.10508532524361323</v>
      </c>
      <c r="L9" s="7">
        <v>0.12604584527214432</v>
      </c>
      <c r="M9" s="7">
        <v>0.12449262792751731</v>
      </c>
      <c r="N9" s="7">
        <v>6.1609026244596576E-2</v>
      </c>
      <c r="O9" s="7">
        <v>4.5189058728861385E-2</v>
      </c>
      <c r="P9" s="7">
        <v>7.5230386052029585E-2</v>
      </c>
      <c r="Q9" s="40">
        <f>(L9*cis_wt+M9*First_line_Wt+N9*Sec_Line_wt+O9*Active_Wt)/SUM(cis_wt,First_line_Wt,Sec_Line_wt,Active_Wt)</f>
        <v>9.1021834065072263E-2</v>
      </c>
      <c r="R9" s="40">
        <f>(M9*First_line_Wt+N9*Sec_Line_wt)/SUM(First_line_Wt,Sec_Line_wt)</f>
        <v>9.3729686008548266E-2</v>
      </c>
      <c r="S9" s="40">
        <f>(O9*Active_Wt+P9*NonActive_Wt)/SUM(Active_Wt,NonActive_Wt)</f>
        <v>6.1972839417146444E-2</v>
      </c>
      <c r="T9" s="40">
        <f>(L9*cis_wt+M9*First_line_Wt+N9*Sec_Line_wt+O9*Active_Wt+P9*NonActive_Wt)/SUM(cis_wt,First_line_Wt,Sec_Line_wt,Active_Wt,NonActive_Wt)</f>
        <v>8.8954247098442935E-2</v>
      </c>
      <c r="U9" s="7">
        <v>0.12506685768855114</v>
      </c>
      <c r="V9" s="7">
        <v>0.11939722463177235</v>
      </c>
      <c r="W9" s="7">
        <v>5.9363502575222764E-2</v>
      </c>
      <c r="X9" s="7">
        <v>4.5450522928415726E-2</v>
      </c>
      <c r="Y9" s="7">
        <v>7.5024906600160937E-2</v>
      </c>
      <c r="Z9" s="7">
        <f>(U9*cis_wt+V9*First_line_Wt+W9*Sec_Line_wt+X9*Active_Wt)/SUM(cis_wt,First_line_Wt,Sec_Line_wt,Active_Wt)</f>
        <v>8.8050678093651719E-2</v>
      </c>
      <c r="AA9" s="7">
        <f>(V9*First_line_Wt+W9*Sec_Line_wt)/SUM(First_line_Wt,Sec_Line_wt)</f>
        <v>9.0028456695778594E-2</v>
      </c>
      <c r="AB9" s="7">
        <f>(X9*Active_Wt+Y9*NonActive_Wt)/SUM(Active_Wt,NonActive_Wt)</f>
        <v>6.197342699980022E-2</v>
      </c>
      <c r="AC9" s="7">
        <f>(U9*cis_wt+V9*First_line_Wt+W9*Sec_Line_wt+X9*Active_Wt+Y9*NonActive_Wt)/SUM(cis_wt,First_line_Wt,Sec_Line_wt,Active_Wt,NonActive_Wt)</f>
        <v>8.6345203374171328E-2</v>
      </c>
      <c r="AD9" s="7">
        <v>0.11950334288454234</v>
      </c>
      <c r="AE9" s="7">
        <v>0.11439722463184894</v>
      </c>
      <c r="AF9" s="7">
        <v>5.4460387539707111E-2</v>
      </c>
      <c r="AG9" s="7">
        <v>4.8222043443175627E-2</v>
      </c>
      <c r="AH9" s="7">
        <v>6.5308219177907759E-2</v>
      </c>
      <c r="AI9" s="7">
        <f t="shared" si="2"/>
        <v>8.395926406039779E-2</v>
      </c>
      <c r="AJ9" s="7">
        <f t="shared" si="3"/>
        <v>8.5075853257965711E-2</v>
      </c>
      <c r="AK9" s="7">
        <f t="shared" ref="AK9:AK23" si="12">(AG9*Active_Wt+AH9*NonActive_Wt)/SUM(Active_Wt,NonActive_Wt)</f>
        <v>5.7767914144836716E-2</v>
      </c>
      <c r="AL9" s="33">
        <f t="shared" si="4"/>
        <v>8.1517267779803088E-2</v>
      </c>
      <c r="AM9" s="7">
        <f>$C9+(L9-$C9)*Other_Factor</f>
        <v>0.1301007024832522</v>
      </c>
      <c r="AN9" s="7">
        <f>$D9+(M9-$D9)*Other_Factor</f>
        <v>0.1329141851043259</v>
      </c>
      <c r="AO9" s="7">
        <f>$E9+(N9-$E9)*Other_Factor</f>
        <v>6.7493749324206376E-2</v>
      </c>
      <c r="AP9" s="7">
        <f>$F9+(O9-$F9)*Other_Factor</f>
        <v>4.8798820948861961E-2</v>
      </c>
      <c r="AQ9" s="7">
        <f>$G9+(P9-$G9)*Other_Factor</f>
        <v>7.8293987802491125E-2</v>
      </c>
      <c r="AR9" s="40">
        <f>$H9+(Q9-$H9)*Other_Factor</f>
        <v>9.748061973488259E-2</v>
      </c>
      <c r="AS9" s="40">
        <f>$I9+(R9-$I9)*Other_Factor</f>
        <v>0.10091021248893314</v>
      </c>
      <c r="AT9" s="40">
        <f>$J9+(S9-$J9)*Other_Factor</f>
        <v>6.5277467398478256E-2</v>
      </c>
      <c r="AU9" s="40">
        <f>$K9+(T9-$K9)*Other_Factor</f>
        <v>9.4968498611844226E-2</v>
      </c>
      <c r="AV9" s="7">
        <f>$C9+(U9-$C9)*Other_Factor</f>
        <v>0.12948671700945225</v>
      </c>
      <c r="AW9" s="7">
        <f>$D9+(V9-$D9)*Other_Factor</f>
        <v>0.1297185331275589</v>
      </c>
      <c r="AX9" s="7">
        <f>$E9+(W9-$E9)*Other_Factor</f>
        <v>6.6085438394450552E-2</v>
      </c>
      <c r="AY9" s="7">
        <f>$F9+(X9-$F9)*Other_Factor</f>
        <v>4.8962801803303334E-2</v>
      </c>
      <c r="AZ9" s="7">
        <f>$G9+(Y9-$G9)*Other_Factor</f>
        <v>7.8165118549472945E-2</v>
      </c>
      <c r="BA9" s="7">
        <f>$H9+(Z9-$H9)*Other_Factor</f>
        <v>9.5617218566758769E-2</v>
      </c>
      <c r="BB9" s="7">
        <f>$I9+(AA9-$I9)*Other_Factor</f>
        <v>9.8588935823806872E-2</v>
      </c>
      <c r="BC9" s="7">
        <f>$J9+(AB9-$J9)*Other_Factor</f>
        <v>6.5277835908988627E-2</v>
      </c>
      <c r="BD9" s="7">
        <f>$K9+(AC9-$K9)*Other_Factor</f>
        <v>9.3332201099947068E-2</v>
      </c>
      <c r="BE9" s="7">
        <f>$C9+(AD9-$C9)*Other_Factor</f>
        <v>0.12599748248780998</v>
      </c>
      <c r="BF9" s="7">
        <f>$D9+(AE9-$D9)*Other_Factor</f>
        <v>0.12658271463465703</v>
      </c>
      <c r="BG9" s="7">
        <f>$E9+(AF9-$E9)*Other_Factor</f>
        <v>6.3010382634164405E-2</v>
      </c>
      <c r="BH9" s="7">
        <f>$F9+(AG9-$F9)*Other_Factor</f>
        <v>5.0700998860058161E-2</v>
      </c>
      <c r="BI9" s="7">
        <f>$G9+(AH9-$G9)*Other_Factor</f>
        <v>7.207116492768989E-2</v>
      </c>
      <c r="BJ9" s="7">
        <f>$H9+(AI9-$H9)*Other_Factor</f>
        <v>9.3051232209200294E-2</v>
      </c>
      <c r="BK9" s="7">
        <f>$I9+(AJ9-$I9)*Other_Factor</f>
        <v>9.5482842734098683E-2</v>
      </c>
      <c r="BL9" s="7">
        <f>$J9+(AK9-$J9)*Other_Factor</f>
        <v>6.2640290912402002E-2</v>
      </c>
      <c r="BM9" s="33">
        <f>$K9+(AL9-$K9)*Other_Factor</f>
        <v>9.0304295156028877E-2</v>
      </c>
      <c r="BN9" s="40">
        <f t="shared" si="11"/>
        <v>0.13022060991648249</v>
      </c>
      <c r="BO9" s="40">
        <f t="shared" si="10"/>
        <v>0.1331278384650256</v>
      </c>
      <c r="BP9" s="40">
        <f t="shared" si="5"/>
        <v>6.7690464417373197E-2</v>
      </c>
      <c r="BQ9" s="40">
        <f t="shared" si="6"/>
        <v>4.9066841130599496E-2</v>
      </c>
      <c r="BR9" s="40">
        <f t="shared" si="7"/>
        <v>7.8558375210389511E-2</v>
      </c>
      <c r="BS9" s="40">
        <f t="shared" si="7"/>
        <v>9.7720546714021403E-2</v>
      </c>
      <c r="BT9" s="40">
        <f t="shared" si="7"/>
        <v>0.10113595072199381</v>
      </c>
      <c r="BU9" s="40">
        <f t="shared" si="7"/>
        <v>6.5556573643849536E-2</v>
      </c>
      <c r="BV9" s="40">
        <f t="shared" si="7"/>
        <v>9.5213388364544724E-2</v>
      </c>
      <c r="BW9" s="40">
        <f t="shared" si="7"/>
        <v>0.12961126206026452</v>
      </c>
      <c r="BX9" s="40">
        <f t="shared" si="7"/>
        <v>0.12994441062149234</v>
      </c>
      <c r="BY9" s="40">
        <f t="shared" si="8"/>
        <v>6.627193410445327E-2</v>
      </c>
      <c r="BZ9" s="40">
        <f t="shared" si="8"/>
        <v>4.9214580415382667E-2</v>
      </c>
      <c r="CA9" s="40">
        <f t="shared" si="8"/>
        <v>7.84203865849422E-2</v>
      </c>
      <c r="CB9" s="40">
        <f t="shared" si="8"/>
        <v>9.5851595035493592E-2</v>
      </c>
      <c r="CC9" s="40">
        <f t="shared" si="8"/>
        <v>9.8812253631612307E-2</v>
      </c>
      <c r="CD9" s="40">
        <f t="shared" si="8"/>
        <v>6.5542814055603318E-2</v>
      </c>
      <c r="CE9" s="40">
        <f t="shared" si="8"/>
        <v>9.3570881401231834E-2</v>
      </c>
      <c r="CF9" s="40">
        <f t="shared" si="8"/>
        <v>0.12599595738201919</v>
      </c>
      <c r="CG9" s="40">
        <f t="shared" si="8"/>
        <v>0.12654876417109717</v>
      </c>
      <c r="CH9" s="40">
        <f t="shared" si="9"/>
        <v>6.3003984896677329E-2</v>
      </c>
      <c r="CI9" s="40">
        <f t="shared" si="9"/>
        <v>5.0748513625737228E-2</v>
      </c>
      <c r="CJ9" s="40">
        <f t="shared" si="9"/>
        <v>7.2173860237077475E-2</v>
      </c>
      <c r="CK9" s="40">
        <f t="shared" si="9"/>
        <v>9.3046936562932225E-2</v>
      </c>
      <c r="CL9" s="40">
        <f t="shared" si="9"/>
        <v>9.5464908114360841E-2</v>
      </c>
      <c r="CM9" s="40">
        <f t="shared" si="9"/>
        <v>6.2716689070010337E-2</v>
      </c>
      <c r="CN9" s="71">
        <f t="shared" si="9"/>
        <v>9.0317611356621127E-2</v>
      </c>
      <c r="CO9" s="40">
        <f>C9/SUM(C$9:C$21)</f>
        <v>0.18861188057820319</v>
      </c>
      <c r="CP9" s="40">
        <f t="shared" ref="CP9:CW21" si="13">D9/SUM(D$9:D$21)</f>
        <v>0.15377561661269037</v>
      </c>
      <c r="CQ9" s="40">
        <f t="shared" si="13"/>
        <v>7.9086840624136956E-2</v>
      </c>
      <c r="CR9" s="40">
        <f t="shared" si="13"/>
        <v>5.9031190364064762E-2</v>
      </c>
      <c r="CS9" s="40">
        <f t="shared" si="13"/>
        <v>0.11778386017617597</v>
      </c>
      <c r="CT9" s="40">
        <f t="shared" si="13"/>
        <v>0.11527666351546698</v>
      </c>
      <c r="CU9" s="40">
        <f t="shared" si="13"/>
        <v>0.11681078322790081</v>
      </c>
      <c r="CV9" s="40">
        <f t="shared" si="13"/>
        <v>8.7883112173048838E-2</v>
      </c>
      <c r="CW9" s="40">
        <f t="shared" si="13"/>
        <v>0.11553235650805602</v>
      </c>
    </row>
    <row r="10" spans="1:101" x14ac:dyDescent="0.25">
      <c r="A10" s="89"/>
      <c r="B10" s="2" t="s">
        <v>12</v>
      </c>
      <c r="C10" s="7">
        <v>0.29043197616701111</v>
      </c>
      <c r="D10" s="7">
        <v>0.19329683434526357</v>
      </c>
      <c r="E10" s="7">
        <v>8.3785871964470043E-2</v>
      </c>
      <c r="F10" s="7">
        <v>6.0176157312512316E-2</v>
      </c>
      <c r="G10" s="7">
        <v>8.5408745246778481E-2</v>
      </c>
      <c r="H10" s="7">
        <f>(C10*cis_wt+D10*First_line_Wt+E10*Sec_Line_wt+F10*Active_Wt)/SUM(cis_wt,First_line_Wt,Sec_Line_wt,Active_Wt)</f>
        <v>0.14456805055097208</v>
      </c>
      <c r="I10" s="7">
        <f>(D10*First_line_Wt+E10*Sec_Line_wt)/SUM(First_line_Wt,Sec_Line_wt)</f>
        <v>0.1397235770086733</v>
      </c>
      <c r="J10" s="7">
        <f>(F10*Active_Wt+G10*NonActive_Wt)/SUM(Active_Wt,NonActive_Wt)</f>
        <v>7.4273344748035E-2</v>
      </c>
      <c r="K10" s="7">
        <f>(C10*cis_wt+D10*First_line_Wt+E10*Sec_Line_wt+F10*Active_Wt+G10*NonActive_Wt)/SUM(cis_wt,First_line_Wt,Sec_Line_wt,Active_Wt,NonActive_Wt)</f>
        <v>0.13682227521100515</v>
      </c>
      <c r="L10" s="7">
        <v>0.26657115568230322</v>
      </c>
      <c r="M10" s="7">
        <v>0.17782740676490161</v>
      </c>
      <c r="N10" s="7">
        <v>7.5586215354228728E-2</v>
      </c>
      <c r="O10" s="7">
        <v>4.7948511665306857E-2</v>
      </c>
      <c r="P10" s="7">
        <v>7.3309464507873845E-2</v>
      </c>
      <c r="Q10" s="40">
        <f>(L10*cis_wt+M10*First_line_Wt+N10*Sec_Line_wt+O10*Active_Wt)/SUM(cis_wt,First_line_Wt,Sec_Line_wt,Active_Wt)</f>
        <v>0.13148305136522992</v>
      </c>
      <c r="R10" s="40">
        <f>(M10*First_line_Wt+N10*Sec_Line_wt)/SUM(First_line_Wt,Sec_Line_wt)</f>
        <v>0.12781055421640999</v>
      </c>
      <c r="S10" s="40">
        <f>(O10*Active_Wt+P10*NonActive_Wt)/SUM(Active_Wt,NonActive_Wt)</f>
        <v>6.2117415255239637E-2</v>
      </c>
      <c r="T10" s="40">
        <f>(L10*cis_wt+M10*First_line_Wt+N10*Sec_Line_wt+O10*Active_Wt+P10*NonActive_Wt)/SUM(cis_wt,First_line_Wt,Sec_Line_wt,Active_Wt,NonActive_Wt)</f>
        <v>0.12386633693289882</v>
      </c>
      <c r="U10" s="7">
        <v>0.26289398280734511</v>
      </c>
      <c r="V10" s="7">
        <v>0.16524176062455781</v>
      </c>
      <c r="W10" s="7">
        <v>7.089158695099633E-2</v>
      </c>
      <c r="X10" s="7">
        <v>4.6930812550290878E-2</v>
      </c>
      <c r="Y10" s="7">
        <v>7.1587795765675546E-2</v>
      </c>
      <c r="Z10" s="7">
        <f>(U10*cis_wt+V10*First_line_Wt+W10*Sec_Line_wt+X10*Active_Wt)/SUM(cis_wt,First_line_Wt,Sec_Line_wt,Active_Wt)</f>
        <v>0.12415432423474128</v>
      </c>
      <c r="AA10" s="7">
        <f>(V10*First_line_Wt+W10*Sec_Line_wt)/SUM(First_line_Wt,Sec_Line_wt)</f>
        <v>0.11908522958806134</v>
      </c>
      <c r="AB10" s="7">
        <f>(X10*Active_Wt+Y10*NonActive_Wt)/SUM(Active_Wt,NonActive_Wt)</f>
        <v>6.0706415547785129E-2</v>
      </c>
      <c r="AC10" s="7">
        <f>(U10*cis_wt+V10*First_line_Wt+W10*Sec_Line_wt+X10*Active_Wt+Y10*NonActive_Wt)/SUM(cis_wt,First_line_Wt,Sec_Line_wt,Active_Wt,NonActive_Wt)</f>
        <v>0.11727174645885763</v>
      </c>
      <c r="AD10" s="7">
        <v>0.2540257879649675</v>
      </c>
      <c r="AE10" s="7">
        <v>0.15682025151783158</v>
      </c>
      <c r="AF10" s="7">
        <v>6.7207505518567204E-2</v>
      </c>
      <c r="AG10" s="7">
        <v>4.2751407884042324E-2</v>
      </c>
      <c r="AH10" s="7">
        <v>7.3128891656029121E-2</v>
      </c>
      <c r="AI10" s="7">
        <f t="shared" si="2"/>
        <v>0.11801692554657404</v>
      </c>
      <c r="AJ10" s="7">
        <f t="shared" si="3"/>
        <v>0.11298129149332281</v>
      </c>
      <c r="AK10" s="7">
        <f t="shared" si="12"/>
        <v>5.9722995723896638E-2</v>
      </c>
      <c r="AL10" s="33">
        <f t="shared" si="4"/>
        <v>0.11213969923059268</v>
      </c>
      <c r="AM10" s="7">
        <f>$C10+(L10-$C10)*Other_Factor</f>
        <v>0.27546733574043014</v>
      </c>
      <c r="AN10" s="7">
        <f>$D10+(M10-$D10)*Other_Factor</f>
        <v>0.1835949709288939</v>
      </c>
      <c r="AO10" s="7">
        <f>$E10+(N10-$E10)*Other_Factor</f>
        <v>7.8643344997623321E-2</v>
      </c>
      <c r="AP10" s="7">
        <f>$F10+(O10-$F10)*Other_Factor</f>
        <v>5.2507421843363267E-2</v>
      </c>
      <c r="AQ10" s="7">
        <f>$G10+(P10-$G10)*Other_Factor</f>
        <v>7.7820515588288536E-2</v>
      </c>
      <c r="AR10" s="40">
        <f>$H10+(Q10-$H10)*Other_Factor</f>
        <v>0.13636161406559513</v>
      </c>
      <c r="AS10" s="40">
        <f>$I10+(R10-$I10)*Other_Factor</f>
        <v>0.13225216157289071</v>
      </c>
      <c r="AT10" s="40">
        <f>$J10+(S10-$J10)*Other_Factor</f>
        <v>6.6649587047534431E-2</v>
      </c>
      <c r="AU10" s="40">
        <f>$K10+(T10-$K10)*Other_Factor</f>
        <v>0.12869678104180449</v>
      </c>
      <c r="AV10" s="7">
        <f>$C10+(U10-$C10)*Other_Factor</f>
        <v>0.27316114639981665</v>
      </c>
      <c r="AW10" s="7">
        <f>$D10+(V10-$D10)*Other_Factor</f>
        <v>0.17570171054637118</v>
      </c>
      <c r="AX10" s="7">
        <f>$E10+(W10-$E10)*Other_Factor</f>
        <v>7.5699044484746514E-2</v>
      </c>
      <c r="AY10" s="7">
        <f>$F10+(X10-$F10)*Other_Factor</f>
        <v>5.1869157902338092E-2</v>
      </c>
      <c r="AZ10" s="7">
        <f>$G10+(Y10-$G10)*Other_Factor</f>
        <v>7.6740747452184691E-2</v>
      </c>
      <c r="BA10" s="7">
        <f>$H10+(Z10-$H10)*Other_Factor</f>
        <v>0.13176530245248116</v>
      </c>
      <c r="BB10" s="7">
        <f>$I10+(AA10-$I10)*Other_Factor</f>
        <v>0.12677995470757733</v>
      </c>
      <c r="BC10" s="7">
        <f>$J10+(AB10-$J10)*Other_Factor</f>
        <v>6.576465925229788E-2</v>
      </c>
      <c r="BD10" s="7">
        <f>$K10+(AC10-$K10)*Other_Factor</f>
        <v>0.12456089328941855</v>
      </c>
      <c r="BE10" s="7">
        <f>$C10+(AD10-$C10)*Other_Factor</f>
        <v>0.26759933652265455</v>
      </c>
      <c r="BF10" s="7">
        <f>$D10+(AE10-$D10)*Other_Factor</f>
        <v>0.17042004574728756</v>
      </c>
      <c r="BG10" s="7">
        <f>$E10+(AF10-$E10)*Other_Factor</f>
        <v>7.3388522347677593E-2</v>
      </c>
      <c r="BH10" s="7">
        <f>$F10+(AG10-$F10)*Other_Factor</f>
        <v>4.9247987013949432E-2</v>
      </c>
      <c r="BI10" s="7">
        <f>$G10+(AH10-$G10)*Other_Factor</f>
        <v>7.7707266850660664E-2</v>
      </c>
      <c r="BJ10" s="7">
        <f>$H10+(AI10-$H10)*Other_Factor</f>
        <v>0.12791614879148891</v>
      </c>
      <c r="BK10" s="7">
        <f>$I10+(AJ10-$I10)*Other_Factor</f>
        <v>0.12295178631611683</v>
      </c>
      <c r="BL10" s="7">
        <f>$J10+(AK10-$J10)*Other_Factor</f>
        <v>6.5147894038281279E-2</v>
      </c>
      <c r="BM10" s="33">
        <f>$K10+(AL10-$K10)*Other_Factor</f>
        <v>0.12134225956840146</v>
      </c>
      <c r="BN10" s="40">
        <f t="shared" si="11"/>
        <v>0.27572122046616149</v>
      </c>
      <c r="BO10" s="40">
        <f t="shared" si="10"/>
        <v>0.18389009129182382</v>
      </c>
      <c r="BP10" s="40">
        <f t="shared" si="5"/>
        <v>7.8872556340792987E-2</v>
      </c>
      <c r="BQ10" s="40">
        <f t="shared" si="6"/>
        <v>5.2795810957513699E-2</v>
      </c>
      <c r="BR10" s="40">
        <f t="shared" si="7"/>
        <v>7.8083304149392449E-2</v>
      </c>
      <c r="BS10" s="40">
        <f t="shared" si="7"/>
        <v>0.13669723801035699</v>
      </c>
      <c r="BT10" s="40">
        <f t="shared" si="7"/>
        <v>0.13254801239448316</v>
      </c>
      <c r="BU10" s="40">
        <f t="shared" si="7"/>
        <v>6.6934560051815195E-2</v>
      </c>
      <c r="BV10" s="40">
        <f t="shared" si="7"/>
        <v>0.12902864395785935</v>
      </c>
      <c r="BW10" s="40">
        <f t="shared" si="7"/>
        <v>0.2734238827610746</v>
      </c>
      <c r="BX10" s="40">
        <f t="shared" si="7"/>
        <v>0.1760076580551902</v>
      </c>
      <c r="BY10" s="40">
        <f t="shared" si="8"/>
        <v>7.5912670169779359E-2</v>
      </c>
      <c r="BZ10" s="40">
        <f t="shared" si="8"/>
        <v>5.2135881702966132E-2</v>
      </c>
      <c r="CA10" s="40">
        <f t="shared" si="8"/>
        <v>7.6991363842284111E-2</v>
      </c>
      <c r="CB10" s="40">
        <f t="shared" si="8"/>
        <v>0.13208828493151056</v>
      </c>
      <c r="CC10" s="40">
        <f t="shared" si="8"/>
        <v>0.12706712913868759</v>
      </c>
      <c r="CD10" s="40">
        <f t="shared" si="8"/>
        <v>6.6031613529791339E-2</v>
      </c>
      <c r="CE10" s="40">
        <f t="shared" si="8"/>
        <v>0.12487943534873183</v>
      </c>
      <c r="CF10" s="40">
        <f t="shared" si="8"/>
        <v>0.2675960974317641</v>
      </c>
      <c r="CG10" s="40">
        <f t="shared" si="8"/>
        <v>0.17037433777231079</v>
      </c>
      <c r="CH10" s="40">
        <f t="shared" si="9"/>
        <v>7.3381070869351056E-2</v>
      </c>
      <c r="CI10" s="40">
        <f t="shared" si="9"/>
        <v>4.9294140080274461E-2</v>
      </c>
      <c r="CJ10" s="40">
        <f t="shared" si="9"/>
        <v>7.7817993128207308E-2</v>
      </c>
      <c r="CK10" s="40">
        <f t="shared" si="9"/>
        <v>0.12791024363027681</v>
      </c>
      <c r="CL10" s="40">
        <f t="shared" si="9"/>
        <v>0.1229286921824429</v>
      </c>
      <c r="CM10" s="40">
        <f t="shared" si="9"/>
        <v>6.5227350551079852E-2</v>
      </c>
      <c r="CN10" s="71">
        <f t="shared" si="9"/>
        <v>0.12136015260290152</v>
      </c>
      <c r="CO10" s="40">
        <f t="shared" ref="CO10:CO21" si="14">C10/SUM(C$9:C$21)</f>
        <v>0.40007523682546625</v>
      </c>
      <c r="CP10" s="40">
        <f t="shared" si="13"/>
        <v>0.20209580159603294</v>
      </c>
      <c r="CQ10" s="40">
        <f t="shared" si="13"/>
        <v>8.5619970598799458E-2</v>
      </c>
      <c r="CR10" s="40">
        <f t="shared" si="13"/>
        <v>6.4738625896282154E-2</v>
      </c>
      <c r="CS10" s="40">
        <f t="shared" si="13"/>
        <v>0.12055224601475913</v>
      </c>
      <c r="CT10" s="40">
        <f t="shared" si="13"/>
        <v>0.15381687466175439</v>
      </c>
      <c r="CU10" s="40">
        <f t="shared" si="13"/>
        <v>0.14444979482752607</v>
      </c>
      <c r="CV10" s="40">
        <f t="shared" si="13"/>
        <v>9.2147256154011953E-2</v>
      </c>
      <c r="CW10" s="40">
        <f t="shared" si="13"/>
        <v>0.15042442740007533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42"/>
      <c r="R11" s="42"/>
      <c r="S11" s="42"/>
      <c r="T11" s="42"/>
      <c r="U11" s="8"/>
      <c r="V11" s="8"/>
      <c r="W11" s="8"/>
      <c r="X11" s="8"/>
      <c r="Y11" s="8"/>
      <c r="Z11" s="8"/>
      <c r="AA11" s="8"/>
      <c r="AB11" s="8"/>
      <c r="AC11" s="8"/>
      <c r="AD11" s="7">
        <v>3.2320916905493553E-2</v>
      </c>
      <c r="AE11" s="7">
        <v>5.4834128360796021E-2</v>
      </c>
      <c r="AF11" s="7">
        <v>7.4525386313659098E-2</v>
      </c>
      <c r="AG11" s="7">
        <v>8.4875301689396193E-2</v>
      </c>
      <c r="AH11" s="7">
        <v>4.8066625156118564E-2</v>
      </c>
      <c r="AI11" s="44">
        <f t="shared" si="2"/>
        <v>6.3843290259858937E-2</v>
      </c>
      <c r="AJ11" s="44">
        <f t="shared" si="3"/>
        <v>6.4467180674971744E-2</v>
      </c>
      <c r="AK11" s="44">
        <f t="shared" si="12"/>
        <v>6.4310672579812503E-2</v>
      </c>
      <c r="AL11" s="45">
        <f t="shared" si="4"/>
        <v>6.1777638831413129E-2</v>
      </c>
      <c r="AM11" s="8"/>
      <c r="AN11" s="8"/>
      <c r="AO11" s="8"/>
      <c r="AP11" s="8"/>
      <c r="AQ11" s="8"/>
      <c r="AR11" s="42"/>
      <c r="AS11" s="42"/>
      <c r="AT11" s="42"/>
      <c r="AU11" s="42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2.1157028423264532E-2</v>
      </c>
      <c r="BF11" s="7">
        <f>$D11+(AE11-$D11)*Prod_S_Factor</f>
        <v>3.5894006834227887E-2</v>
      </c>
      <c r="BG11" s="7">
        <f>$E11+(AF11-$E11)*Prod_S_Factor</f>
        <v>4.8783755767301852E-2</v>
      </c>
      <c r="BH11" s="7">
        <f>$F11+(AG11-$F11)*Prod_S_Factor</f>
        <v>5.5558732307204213E-2</v>
      </c>
      <c r="BI11" s="7">
        <f>$G11+(AH11-$G11)*Prod_S_Factor</f>
        <v>3.1464050280874088E-2</v>
      </c>
      <c r="BJ11" s="44">
        <f>$H11+(AI11-$H11)*Prod_S_Factor</f>
        <v>4.1791336261038446E-2</v>
      </c>
      <c r="BK11" s="44">
        <f>$I11+(AJ11-$I11)*Prod_S_Factor</f>
        <v>4.2199730221028499E-2</v>
      </c>
      <c r="BL11" s="44">
        <f>$J11+(AK11-$J11)*Prod_S_Factor</f>
        <v>4.2097281202411942E-2</v>
      </c>
      <c r="BM11" s="45">
        <f>$K11+(AL11-$K11)*Prod_S_Factor</f>
        <v>4.0439176416317058E-2</v>
      </c>
      <c r="BN11" s="41"/>
      <c r="BO11" s="41"/>
      <c r="BP11" s="41"/>
      <c r="BQ11" s="41"/>
      <c r="BR11" s="41"/>
      <c r="BS11" s="42"/>
      <c r="BT11" s="42"/>
      <c r="BU11" s="42"/>
      <c r="BV11" s="42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2" si="15">BE11</f>
        <v>2.1157028423264532E-2</v>
      </c>
      <c r="CG11" s="40">
        <f t="shared" si="15"/>
        <v>3.5894006834227887E-2</v>
      </c>
      <c r="CH11" s="40">
        <f t="shared" si="15"/>
        <v>4.8783755767301852E-2</v>
      </c>
      <c r="CI11" s="40">
        <f t="shared" si="15"/>
        <v>5.5558732307204213E-2</v>
      </c>
      <c r="CJ11" s="40">
        <f t="shared" si="15"/>
        <v>3.1464050280874088E-2</v>
      </c>
      <c r="CK11" s="46">
        <f t="shared" si="15"/>
        <v>4.1791336261038446E-2</v>
      </c>
      <c r="CL11" s="46">
        <f t="shared" si="15"/>
        <v>4.2199730221028499E-2</v>
      </c>
      <c r="CM11" s="46">
        <f t="shared" si="15"/>
        <v>4.2097281202411942E-2</v>
      </c>
      <c r="CN11" s="73">
        <f t="shared" si="15"/>
        <v>4.0439176416317058E-2</v>
      </c>
      <c r="CO11" s="75"/>
      <c r="CP11" s="75"/>
      <c r="CQ11" s="41"/>
      <c r="CR11" s="41"/>
      <c r="CS11" s="41"/>
      <c r="CT11" s="41"/>
      <c r="CU11" s="41"/>
      <c r="CV11" s="41"/>
      <c r="CW11" s="41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42"/>
      <c r="R12" s="42"/>
      <c r="S12" s="42"/>
      <c r="T12" s="42"/>
      <c r="U12" s="7">
        <v>5.8170964660940128E-2</v>
      </c>
      <c r="V12" s="7">
        <v>8.7104293148368941E-2</v>
      </c>
      <c r="W12" s="7">
        <v>7.5892813343173784E-2</v>
      </c>
      <c r="X12" s="7">
        <v>7.0945293644532711E-2</v>
      </c>
      <c r="Y12" s="7">
        <v>5.2814445828185924E-2</v>
      </c>
      <c r="Z12" s="7">
        <f t="shared" ref="Z12:Z26" si="16">(U12*cis_wt+V12*First_line_Wt+W12*Sec_Line_wt+X12*Active_Wt)/SUM(cis_wt,First_line_Wt,Sec_Line_wt,Active_Wt)</f>
        <v>7.8122678544343932E-2</v>
      </c>
      <c r="AA12" s="7">
        <f t="shared" ref="AA12:AA26" si="17">(V12*First_line_Wt+W12*Sec_Line_wt)/SUM(First_line_Wt,Sec_Line_wt)</f>
        <v>8.1619586597812252E-2</v>
      </c>
      <c r="AB12" s="7">
        <f t="shared" ref="AB12:AB23" si="18">(X12*Active_Wt+Y12*NonActive_Wt)/SUM(Active_Wt,NonActive_Wt)</f>
        <v>6.0815775392269816E-2</v>
      </c>
      <c r="AC12" s="7">
        <f t="shared" ref="AC12:AC26" si="19">(U12*cis_wt+V12*First_line_Wt+W12*Sec_Line_wt+X12*Active_Wt+Y12*NonActive_Wt)/SUM(cis_wt,First_line_Wt,Sec_Line_wt,Active_Wt,NonActive_Wt)</f>
        <v>7.4809051315914254E-2</v>
      </c>
      <c r="AD12" s="7">
        <v>5.7526265520638588E-2</v>
      </c>
      <c r="AE12" s="7">
        <v>9.0678664353726651E-2</v>
      </c>
      <c r="AF12" s="7">
        <v>8.1399313220668165E-2</v>
      </c>
      <c r="AG12" s="7">
        <v>6.9726468222058663E-2</v>
      </c>
      <c r="AH12" s="7">
        <v>5.0709838107250008E-2</v>
      </c>
      <c r="AI12" s="44">
        <f t="shared" si="2"/>
        <v>8.1468976399785079E-2</v>
      </c>
      <c r="AJ12" s="44">
        <f t="shared" si="3"/>
        <v>8.6139163874867641E-2</v>
      </c>
      <c r="AK12" s="44">
        <f t="shared" si="12"/>
        <v>5.9102072507324799E-2</v>
      </c>
      <c r="AL12" s="45">
        <f t="shared" si="4"/>
        <v>7.7441657727940191E-2</v>
      </c>
      <c r="AM12" s="8"/>
      <c r="AN12" s="8"/>
      <c r="AO12" s="8"/>
      <c r="AP12" s="8"/>
      <c r="AQ12" s="8"/>
      <c r="AR12" s="42"/>
      <c r="AS12" s="42"/>
      <c r="AT12" s="42"/>
      <c r="AU12" s="42"/>
      <c r="AV12" s="7">
        <f>$C12+(U12-$C12)*Other_Factor</f>
        <v>3.6482717347302254E-2</v>
      </c>
      <c r="AW12" s="7">
        <f>$D12+(V12-$D12)*Other_Factor</f>
        <v>5.4628650653996948E-2</v>
      </c>
      <c r="AX12" s="7">
        <f>$E12+(W12-$E12)*Other_Factor</f>
        <v>4.7597217512703884E-2</v>
      </c>
      <c r="AY12" s="7">
        <f>$F12+(X12-$F12)*Other_Factor</f>
        <v>4.4494312759657359E-2</v>
      </c>
      <c r="AZ12" s="7">
        <f>$G12+(Y12-$G12)*Other_Factor</f>
        <v>3.3123303184585243E-2</v>
      </c>
      <c r="BA12" s="7">
        <f>$H12+(Z12-$H12)*Other_Factor</f>
        <v>4.8995708019626841E-2</v>
      </c>
      <c r="BB12" s="7">
        <f>$I12+(AA12-$I12)*Other_Factor</f>
        <v>5.1188841808069124E-2</v>
      </c>
      <c r="BC12" s="7">
        <f>$J12+(AB12-$J12)*Other_Factor</f>
        <v>3.8141446627633448E-2</v>
      </c>
      <c r="BD12" s="7">
        <f>$K12+(AC12-$K12)*Other_Factor</f>
        <v>4.6917521311296416E-2</v>
      </c>
      <c r="BE12" s="7">
        <f>$C12+(AD12-$C12)*Other_Factor</f>
        <v>3.6078385449992957E-2</v>
      </c>
      <c r="BF12" s="7">
        <f>$D12+(AE12-$D12)*Other_Factor</f>
        <v>5.6870366519282615E-2</v>
      </c>
      <c r="BG12" s="7">
        <f>$E12+(AF12-$E12)*Other_Factor</f>
        <v>5.1050694342158531E-2</v>
      </c>
      <c r="BH12" s="7">
        <f>$F12+(AG12-$F12)*Other_Factor</f>
        <v>4.3729909699763043E-2</v>
      </c>
      <c r="BI12" s="7">
        <f>$G12+(AH12-$G12)*Other_Factor</f>
        <v>3.1803369622242041E-2</v>
      </c>
      <c r="BJ12" s="44">
        <f>$H12+(AI12-$H12)*Other_Factor</f>
        <v>5.1094384559229031E-2</v>
      </c>
      <c r="BK12" s="44">
        <f>$I12+(AJ12-$I12)*Other_Factor</f>
        <v>5.4023356609210413E-2</v>
      </c>
      <c r="BL12" s="44">
        <f>$J12+(AK12-$J12)*Other_Factor</f>
        <v>3.7066674388027014E-2</v>
      </c>
      <c r="BM12" s="45">
        <f>$K12+(AL12-$K12)*Other_Factor</f>
        <v>4.8568596485594306E-2</v>
      </c>
      <c r="BN12" s="41"/>
      <c r="BO12" s="41"/>
      <c r="BP12" s="41"/>
      <c r="BQ12" s="41"/>
      <c r="BR12" s="41"/>
      <c r="BS12" s="42"/>
      <c r="BT12" s="42"/>
      <c r="BU12" s="42"/>
      <c r="BV12" s="42"/>
      <c r="BW12" s="40">
        <f t="shared" ref="BW12:CL12" si="20">AV12</f>
        <v>3.6482717347302254E-2</v>
      </c>
      <c r="BX12" s="40">
        <f t="shared" si="20"/>
        <v>5.4628650653996948E-2</v>
      </c>
      <c r="BY12" s="40">
        <f t="shared" si="20"/>
        <v>4.7597217512703884E-2</v>
      </c>
      <c r="BZ12" s="40">
        <f t="shared" si="20"/>
        <v>4.4494312759657359E-2</v>
      </c>
      <c r="CA12" s="40">
        <f t="shared" si="20"/>
        <v>3.3123303184585243E-2</v>
      </c>
      <c r="CB12" s="40">
        <f t="shared" si="20"/>
        <v>4.8995708019626841E-2</v>
      </c>
      <c r="CC12" s="40">
        <f t="shared" si="20"/>
        <v>5.1188841808069124E-2</v>
      </c>
      <c r="CD12" s="40">
        <f t="shared" si="20"/>
        <v>3.8141446627633448E-2</v>
      </c>
      <c r="CE12" s="40">
        <f t="shared" si="20"/>
        <v>4.6917521311296416E-2</v>
      </c>
      <c r="CF12" s="40">
        <f t="shared" si="20"/>
        <v>3.6078385449992957E-2</v>
      </c>
      <c r="CG12" s="40">
        <f t="shared" si="20"/>
        <v>5.6870366519282615E-2</v>
      </c>
      <c r="CH12" s="40">
        <f t="shared" si="20"/>
        <v>5.1050694342158531E-2</v>
      </c>
      <c r="CI12" s="40">
        <f t="shared" si="20"/>
        <v>4.3729909699763043E-2</v>
      </c>
      <c r="CJ12" s="40">
        <f t="shared" si="20"/>
        <v>3.1803369622242041E-2</v>
      </c>
      <c r="CK12" s="46">
        <f t="shared" si="20"/>
        <v>5.1094384559229031E-2</v>
      </c>
      <c r="CL12" s="46">
        <f t="shared" si="20"/>
        <v>5.4023356609210413E-2</v>
      </c>
      <c r="CM12" s="46">
        <f t="shared" si="15"/>
        <v>3.7066674388027014E-2</v>
      </c>
      <c r="CN12" s="73">
        <f t="shared" si="15"/>
        <v>4.8568596485594306E-2</v>
      </c>
      <c r="CO12" s="75"/>
      <c r="CP12" s="75"/>
      <c r="CQ12" s="41"/>
      <c r="CR12" s="41"/>
      <c r="CS12" s="41"/>
      <c r="CT12" s="41"/>
      <c r="CU12" s="41"/>
      <c r="CV12" s="41"/>
      <c r="CW12" s="41"/>
    </row>
    <row r="13" spans="1:101" x14ac:dyDescent="0.25">
      <c r="A13" s="89"/>
      <c r="B13" s="2" t="s">
        <v>9</v>
      </c>
      <c r="C13" s="7">
        <v>6.3455809333404604E-3</v>
      </c>
      <c r="D13" s="7">
        <v>2.5227666955622589E-3</v>
      </c>
      <c r="E13" s="7">
        <v>4.3536914397549432E-3</v>
      </c>
      <c r="F13" s="7">
        <v>3.4530929946059365E-2</v>
      </c>
      <c r="G13" s="7">
        <v>1.2075411913885694E-2</v>
      </c>
      <c r="H13" s="7">
        <f t="shared" ref="H13:H26" si="21">(C13*cis_wt+D13*First_line_Wt+E13*Sec_Line_wt+F13*Active_Wt)/SUM(cis_wt,First_line_Wt,Sec_Line_wt,Active_Wt)</f>
        <v>7.3989174782356061E-3</v>
      </c>
      <c r="I13" s="7">
        <f t="shared" ref="I13:I26" si="22">(D13*First_line_Wt+E13*Sec_Line_wt)/SUM(First_line_Wt,Sec_Line_wt)</f>
        <v>3.4184633486835231E-3</v>
      </c>
      <c r="J13" s="7">
        <f t="shared" ref="J13:J23" si="23">(F13*Active_Wt+G13*NonActive_Wt)/SUM(Active_Wt,NonActive_Wt)</f>
        <v>2.1985262910795819E-2</v>
      </c>
      <c r="K13" s="7">
        <f t="shared" ref="K13:K26" si="24">(C13*cis_wt+D13*First_line_Wt+E13*Sec_Line_wt+F13*Active_Wt+G13*NonActive_Wt)/SUM(cis_wt,First_line_Wt,Sec_Line_wt,Active_Wt,NonActive_Wt)</f>
        <v>8.0112146492536569E-3</v>
      </c>
      <c r="L13" s="7">
        <v>3.9044890161898313E-2</v>
      </c>
      <c r="M13" s="7">
        <v>5.8907198612253325E-2</v>
      </c>
      <c r="N13" s="7">
        <v>0.10354059357383985</v>
      </c>
      <c r="O13" s="7">
        <v>0.20628720836687681</v>
      </c>
      <c r="P13" s="7">
        <v>0.12498443337515328</v>
      </c>
      <c r="Q13" s="40">
        <f t="shared" ref="Q13:Q26" si="25">(L13*cis_wt+M13*First_line_Wt+N13*Sec_Line_wt+O13*Active_Wt)/SUM(cis_wt,First_line_Wt,Sec_Line_wt,Active_Wt)</f>
        <v>9.1722941506296105E-2</v>
      </c>
      <c r="R13" s="40">
        <f t="shared" ref="R13:R26" si="26">(M13*First_line_Wt+N13*Sec_Line_wt)/SUM(First_line_Wt,Sec_Line_wt)</f>
        <v>8.0742056987145275E-2</v>
      </c>
      <c r="S13" s="40">
        <f t="shared" ref="S13:S23" si="27">(O13*Active_Wt+P13*NonActive_Wt)/SUM(Active_Wt,NonActive_Wt)</f>
        <v>0.16086418394019958</v>
      </c>
      <c r="T13" s="40">
        <f t="shared" ref="T13:T26" si="28">(L13*cis_wt+M13*First_line_Wt+N13*Sec_Line_wt+O13*Active_Wt+P13*NonActive_Wt)/SUM(cis_wt,First_line_Wt,Sec_Line_wt,Active_Wt,NonActive_Wt)</f>
        <v>9.6077895340922023E-2</v>
      </c>
      <c r="U13" s="7">
        <v>3.9188156637629291E-2</v>
      </c>
      <c r="V13" s="7">
        <v>6.008673026889419E-2</v>
      </c>
      <c r="W13" s="7">
        <v>9.5982339956029061E-2</v>
      </c>
      <c r="X13" s="7">
        <v>0.18902654867229013</v>
      </c>
      <c r="Y13" s="7">
        <v>0.11785803237895952</v>
      </c>
      <c r="Z13" s="7">
        <f t="shared" si="16"/>
        <v>8.7249646944566453E-2</v>
      </c>
      <c r="AA13" s="7">
        <f t="shared" si="17"/>
        <v>7.7647024628611644E-2</v>
      </c>
      <c r="AB13" s="7">
        <f t="shared" si="18"/>
        <v>0.14926543037920095</v>
      </c>
      <c r="AC13" s="7">
        <f t="shared" si="19"/>
        <v>9.1257227423661727E-2</v>
      </c>
      <c r="AD13" s="7">
        <v>3.8261700095301193E-2</v>
      </c>
      <c r="AE13" s="7">
        <v>4.8779271465803076E-2</v>
      </c>
      <c r="AF13" s="7">
        <v>7.5721118469471327E-2</v>
      </c>
      <c r="AG13" s="7">
        <v>0.14667739340273647</v>
      </c>
      <c r="AH13" s="7">
        <v>0.10521170610227976</v>
      </c>
      <c r="AI13" s="7">
        <f t="shared" si="2"/>
        <v>6.9790841477239837E-2</v>
      </c>
      <c r="AJ13" s="7">
        <f t="shared" si="3"/>
        <v>6.1959344686524816E-2</v>
      </c>
      <c r="AK13" s="7">
        <f t="shared" si="12"/>
        <v>0.12351094026126203</v>
      </c>
      <c r="AL13" s="33">
        <f t="shared" si="4"/>
        <v>7.442852372050128E-2</v>
      </c>
      <c r="AM13" s="7">
        <f>$C13+(L13-$C13)*Mayzent_factor</f>
        <v>2.5956499183691691E-2</v>
      </c>
      <c r="AN13" s="7">
        <f>$D13+(M13-$D13)*Mayzent_factor</f>
        <v>3.6338480574466446E-2</v>
      </c>
      <c r="AO13" s="7">
        <f>$E13+(N13-$E13)*Mayzent_factor</f>
        <v>6.3839542216025752E-2</v>
      </c>
      <c r="AP13" s="7">
        <f>$F13+(O13-$F13)*Mayzent_factor</f>
        <v>0.13753917123800455</v>
      </c>
      <c r="AQ13" s="7">
        <f>$G13+(P13-$G13)*Mayzent_factor</f>
        <v>7.9790897098210717E-2</v>
      </c>
      <c r="AR13" s="40">
        <f>$H13+(Q13-$H13)*Mayzent_factor</f>
        <v>5.7970980948943977E-2</v>
      </c>
      <c r="AS13" s="40">
        <f>$I13+(R13-$I13)*Mayzent_factor</f>
        <v>4.9792124121398565E-2</v>
      </c>
      <c r="AT13" s="40">
        <f>$J13+(S13-$J13)*Mayzent_factor</f>
        <v>0.1052758042481652</v>
      </c>
      <c r="AU13" s="40">
        <f>$K13+(T13-$K13)*Mayzent_factor</f>
        <v>6.0827880088649644E-2</v>
      </c>
      <c r="AV13" s="7">
        <f>$C13+(U13-$C13)*Mayzent_factor</f>
        <v>2.6042421094883705E-2</v>
      </c>
      <c r="AW13" s="7">
        <f>$D13+(V13-$D13)*Mayzent_factor</f>
        <v>3.704588692150583E-2</v>
      </c>
      <c r="AX13" s="7">
        <f>$E13+(W13-$E13)*Mayzent_factor</f>
        <v>5.9306593437864479E-2</v>
      </c>
      <c r="AY13" s="7">
        <f>$F13+(X13-$F13)*Mayzent_factor</f>
        <v>0.12718735053587038</v>
      </c>
      <c r="AZ13" s="7">
        <f>$G13+(Y13-$G13)*Mayzent_factor</f>
        <v>7.5516945426059717E-2</v>
      </c>
      <c r="BA13" s="7">
        <f>$H13+(Z13-$H13)*Mayzent_factor</f>
        <v>5.5288189904440621E-2</v>
      </c>
      <c r="BB13" s="7">
        <f>$I13+(AA13-$I13)*Mayzent_factor</f>
        <v>4.7935925076301129E-2</v>
      </c>
      <c r="BC13" s="7">
        <f>$J13+(AB13-$J13)*Mayzent_factor</f>
        <v>9.8319626479979799E-2</v>
      </c>
      <c r="BD13" s="7">
        <f>$K13+(AC13-$K13)*Mayzent_factor</f>
        <v>5.7936757105693223E-2</v>
      </c>
      <c r="BE13" s="7">
        <f>$C13+(AD13-$C13)*Mayzent_factor</f>
        <v>2.5486792736281193E-2</v>
      </c>
      <c r="BF13" s="7">
        <f>$D13+(AE13-$D13)*Mayzent_factor</f>
        <v>3.02644087974062E-2</v>
      </c>
      <c r="BG13" s="7">
        <f>$E13+(AF13-$E13)*Mayzent_factor</f>
        <v>4.7155230990179292E-2</v>
      </c>
      <c r="BH13" s="7">
        <f>$F13+(AG13-$F13)*Mayzent_factor</f>
        <v>0.10178908245143856</v>
      </c>
      <c r="BI13" s="7">
        <f>$G13+(AH13-$G13)*Mayzent_factor</f>
        <v>6.7932501698342057E-2</v>
      </c>
      <c r="BJ13" s="7">
        <f>$H13+(AI13-$H13)*Mayzent_factor</f>
        <v>4.4817534259228763E-2</v>
      </c>
      <c r="BK13" s="7">
        <f>$I13+(AJ13-$I13)*Mayzent_factor</f>
        <v>3.8527475291274649E-2</v>
      </c>
      <c r="BL13" s="7">
        <f>$J13+(AK13-$J13)*Mayzent_factor</f>
        <v>8.2873758900572997E-2</v>
      </c>
      <c r="BM13" s="33">
        <f>$K13+(AL13-$K13)*Mayzent_factor</f>
        <v>4.7843995504055631E-2</v>
      </c>
      <c r="BN13" s="40">
        <f t="shared" ref="BN13:CN13" si="29">AM13</f>
        <v>2.5956499183691691E-2</v>
      </c>
      <c r="BO13" s="40">
        <f t="shared" si="29"/>
        <v>3.6338480574466446E-2</v>
      </c>
      <c r="BP13" s="40">
        <f t="shared" si="29"/>
        <v>6.3839542216025752E-2</v>
      </c>
      <c r="BQ13" s="40">
        <f t="shared" si="29"/>
        <v>0.13753917123800455</v>
      </c>
      <c r="BR13" s="40">
        <f t="shared" si="29"/>
        <v>7.9790897098210717E-2</v>
      </c>
      <c r="BS13" s="40">
        <f t="shared" si="29"/>
        <v>5.7970980948943977E-2</v>
      </c>
      <c r="BT13" s="40">
        <f t="shared" si="29"/>
        <v>4.9792124121398565E-2</v>
      </c>
      <c r="BU13" s="40">
        <f t="shared" si="29"/>
        <v>0.1052758042481652</v>
      </c>
      <c r="BV13" s="40">
        <f t="shared" si="29"/>
        <v>6.0827880088649644E-2</v>
      </c>
      <c r="BW13" s="40">
        <f t="shared" si="29"/>
        <v>2.6042421094883705E-2</v>
      </c>
      <c r="BX13" s="40">
        <f t="shared" si="29"/>
        <v>3.704588692150583E-2</v>
      </c>
      <c r="BY13" s="40">
        <f t="shared" si="29"/>
        <v>5.9306593437864479E-2</v>
      </c>
      <c r="BZ13" s="40">
        <f t="shared" si="29"/>
        <v>0.12718735053587038</v>
      </c>
      <c r="CA13" s="40">
        <f t="shared" si="29"/>
        <v>7.5516945426059717E-2</v>
      </c>
      <c r="CB13" s="40">
        <f t="shared" si="29"/>
        <v>5.5288189904440621E-2</v>
      </c>
      <c r="CC13" s="40">
        <f t="shared" si="29"/>
        <v>4.7935925076301129E-2</v>
      </c>
      <c r="CD13" s="40">
        <f t="shared" si="29"/>
        <v>9.8319626479979799E-2</v>
      </c>
      <c r="CE13" s="40">
        <f t="shared" si="29"/>
        <v>5.7936757105693223E-2</v>
      </c>
      <c r="CF13" s="40">
        <f t="shared" si="29"/>
        <v>2.5486792736281193E-2</v>
      </c>
      <c r="CG13" s="40">
        <f t="shared" si="29"/>
        <v>3.02644087974062E-2</v>
      </c>
      <c r="CH13" s="40">
        <f t="shared" si="29"/>
        <v>4.7155230990179292E-2</v>
      </c>
      <c r="CI13" s="40">
        <f t="shared" si="29"/>
        <v>0.10178908245143856</v>
      </c>
      <c r="CJ13" s="40">
        <f t="shared" si="29"/>
        <v>6.7932501698342057E-2</v>
      </c>
      <c r="CK13" s="40">
        <f t="shared" si="29"/>
        <v>4.4817534259228763E-2</v>
      </c>
      <c r="CL13" s="40">
        <f t="shared" si="29"/>
        <v>3.8527475291274649E-2</v>
      </c>
      <c r="CM13" s="40">
        <f t="shared" si="29"/>
        <v>8.2873758900572997E-2</v>
      </c>
      <c r="CN13" s="71">
        <f t="shared" si="29"/>
        <v>4.7843995504055631E-2</v>
      </c>
      <c r="CO13" s="40">
        <f t="shared" si="14"/>
        <v>8.7411511232546868E-3</v>
      </c>
      <c r="CP13" s="40">
        <f t="shared" si="13"/>
        <v>2.6376042799995431E-3</v>
      </c>
      <c r="CQ13" s="40">
        <f t="shared" si="13"/>
        <v>4.4489950910355834E-3</v>
      </c>
      <c r="CR13" s="40">
        <f t="shared" si="13"/>
        <v>3.7149014750462367E-2</v>
      </c>
      <c r="CS13" s="40">
        <f t="shared" si="13"/>
        <v>1.7044133168871364E-2</v>
      </c>
      <c r="CT13" s="40">
        <f t="shared" si="13"/>
        <v>7.8722674757322284E-3</v>
      </c>
      <c r="CU13" s="40">
        <f t="shared" si="13"/>
        <v>3.5340945308900899E-3</v>
      </c>
      <c r="CV13" s="40">
        <f t="shared" si="13"/>
        <v>2.7276025604165324E-2</v>
      </c>
      <c r="CW13" s="40">
        <f t="shared" si="13"/>
        <v>8.8076475452159939E-3</v>
      </c>
    </row>
    <row r="14" spans="1:101" x14ac:dyDescent="0.25">
      <c r="A14" s="89"/>
      <c r="B14" s="2" t="s">
        <v>8</v>
      </c>
      <c r="C14" s="7">
        <v>5.5014895730230171E-3</v>
      </c>
      <c r="D14" s="7">
        <v>4.3104943624306122E-3</v>
      </c>
      <c r="E14" s="7">
        <v>5.7431935245358615E-3</v>
      </c>
      <c r="F14" s="7">
        <v>1.2236788201482732E-2</v>
      </c>
      <c r="G14" s="7">
        <v>2.395437262400791E-3</v>
      </c>
      <c r="H14" s="7">
        <f t="shared" si="21"/>
        <v>5.9177685689456774E-3</v>
      </c>
      <c r="I14" s="7">
        <f t="shared" si="22"/>
        <v>5.0113772624501562E-3</v>
      </c>
      <c r="J14" s="7">
        <f t="shared" si="23"/>
        <v>6.7385266213223025E-3</v>
      </c>
      <c r="K14" s="7">
        <f t="shared" si="24"/>
        <v>5.4565869030498331E-3</v>
      </c>
      <c r="L14" s="7">
        <v>8.2808022923249892E-3</v>
      </c>
      <c r="M14" s="7">
        <v>1.2990026019073477E-2</v>
      </c>
      <c r="N14" s="7">
        <v>3.7052980132413212E-2</v>
      </c>
      <c r="O14" s="7">
        <v>4.5816572807186963E-2</v>
      </c>
      <c r="P14" s="7">
        <v>2.8583437110878865E-2</v>
      </c>
      <c r="Q14" s="40">
        <f t="shared" si="25"/>
        <v>2.5702347255225841E-2</v>
      </c>
      <c r="R14" s="40">
        <f t="shared" si="26"/>
        <v>2.4761731837071161E-2</v>
      </c>
      <c r="S14" s="40">
        <f t="shared" si="27"/>
        <v>3.618859708604668E-2</v>
      </c>
      <c r="T14" s="40">
        <f t="shared" si="28"/>
        <v>2.6079570663130939E-2</v>
      </c>
      <c r="U14" s="7">
        <v>8.8299904489752071E-3</v>
      </c>
      <c r="V14" s="7">
        <v>1.4933868170053098E-2</v>
      </c>
      <c r="W14" s="7">
        <v>3.7766740250134406E-2</v>
      </c>
      <c r="X14" s="7">
        <v>4.4726468221486064E-2</v>
      </c>
      <c r="Y14" s="7">
        <v>2.9343088418547714E-2</v>
      </c>
      <c r="Z14" s="7">
        <f t="shared" si="16"/>
        <v>2.6679697240119409E-2</v>
      </c>
      <c r="AA14" s="7">
        <f t="shared" si="17"/>
        <v>2.6103812302460599E-2</v>
      </c>
      <c r="AB14" s="7">
        <f t="shared" si="18"/>
        <v>3.6131932098643342E-2</v>
      </c>
      <c r="AC14" s="7">
        <f t="shared" si="19"/>
        <v>2.7028417185434469E-2</v>
      </c>
      <c r="AD14" s="7">
        <v>1.2282712511978176E-2</v>
      </c>
      <c r="AE14" s="7">
        <v>1.5158282740760426E-2</v>
      </c>
      <c r="AF14" s="7">
        <v>3.6394407652676153E-2</v>
      </c>
      <c r="AG14" s="7">
        <v>4.3016894609338559E-2</v>
      </c>
      <c r="AH14" s="7">
        <v>3.0217932752303969E-2</v>
      </c>
      <c r="AI14" s="7">
        <f t="shared" si="2"/>
        <v>2.6366509502837612E-2</v>
      </c>
      <c r="AJ14" s="7">
        <f t="shared" si="3"/>
        <v>2.5547090947760247E-2</v>
      </c>
      <c r="AK14" s="7">
        <f t="shared" si="12"/>
        <v>3.5866246219694121E-2</v>
      </c>
      <c r="AL14" s="33">
        <f t="shared" si="4"/>
        <v>2.6870779441034082E-2</v>
      </c>
      <c r="AM14" s="7">
        <f t="shared" ref="AM14:AM21" si="30">$C14+(L14-$C14)*Other_Factor</f>
        <v>7.2445736175986179E-3</v>
      </c>
      <c r="AN14" s="7">
        <f t="shared" ref="AN14:AN21" si="31">$D14+(M14-$D14)*Other_Factor</f>
        <v>9.7539815382395711E-3</v>
      </c>
      <c r="AO14" s="7">
        <f t="shared" ref="AO14:AO21" si="32">$E14+(N14-$E14)*Other_Factor</f>
        <v>2.5379555095595259E-2</v>
      </c>
      <c r="AP14" s="7">
        <f t="shared" ref="AP14:AP21" si="33">$F14+(O14-$F14)*Other_Factor</f>
        <v>3.3296810112651079E-2</v>
      </c>
      <c r="AQ14" s="7">
        <f t="shared" ref="AQ14:AQ21" si="34">$G14+(P14-$G14)*Other_Factor</f>
        <v>1.8819600106046146E-2</v>
      </c>
      <c r="AR14" s="40">
        <f t="shared" ref="AR14:AR21" si="35">$H14+(Q14-$H14)*Other_Factor</f>
        <v>1.8325938112877638E-2</v>
      </c>
      <c r="AS14" s="40">
        <f t="shared" ref="AS14:AS21" si="36">$I14+(R14-$I14)*Other_Factor</f>
        <v>1.7398082685933004E-2</v>
      </c>
      <c r="AT14" s="40">
        <f t="shared" ref="AT14:AT21" si="37">$J14+(S14-$J14)*Other_Factor</f>
        <v>2.5208541737714384E-2</v>
      </c>
      <c r="AU14" s="40">
        <f t="shared" ref="AU14:AU21" si="38">$K14+(T14-$K14)*Other_Factor</f>
        <v>1.8390573673983401E-2</v>
      </c>
      <c r="AV14" s="7">
        <f t="shared" ref="AV14:AV21" si="39">$C14+(U14-$C14)*Other_Factor</f>
        <v>7.5890044931451817E-3</v>
      </c>
      <c r="AW14" s="7">
        <f t="shared" ref="AW14:AW21" si="40">$D14+(V14-$D14)*Other_Factor</f>
        <v>1.0973088771123053E-2</v>
      </c>
      <c r="AX14" s="7">
        <f t="shared" ref="AX14:AX21" si="41">$E14+(W14-$E14)*Other_Factor</f>
        <v>2.5827199530931301E-2</v>
      </c>
      <c r="AY14" s="7">
        <f t="shared" ref="AY14:AY21" si="42">$F14+(X14-$F14)*Other_Factor</f>
        <v>3.2613136088833011E-2</v>
      </c>
      <c r="AZ14" s="7">
        <f t="shared" ref="AZ14:AZ21" si="43">$G14+(Y14-$G14)*Other_Factor</f>
        <v>1.9296025829802454E-2</v>
      </c>
      <c r="BA14" s="7">
        <f t="shared" ref="BA14:BA21" si="44">$H14+(Z14-$H14)*Other_Factor</f>
        <v>1.8938896544220353E-2</v>
      </c>
      <c r="BB14" s="7">
        <f t="shared" ref="BB14:BB21" si="45">$I14+(AA14-$I14)*Other_Factor</f>
        <v>1.8239786834412006E-2</v>
      </c>
      <c r="BC14" s="7">
        <f t="shared" ref="BC14:BC21" si="46">$J14+(AB14-$J14)*Other_Factor</f>
        <v>2.5173003514633953E-2</v>
      </c>
      <c r="BD14" s="7">
        <f t="shared" ref="BD14:BD21" si="47">$K14+(AC14-$K14)*Other_Factor</f>
        <v>1.898565576830552E-2</v>
      </c>
      <c r="BE14" s="7">
        <f t="shared" ref="BE14:BE21" si="48">$C14+(AD14-$C14)*Other_Factor</f>
        <v>9.7544264323813513E-3</v>
      </c>
      <c r="BF14" s="7">
        <f t="shared" ref="BF14:BF21" si="49">$D14+(AE14-$D14)*Other_Factor</f>
        <v>1.1113833443305342E-2</v>
      </c>
      <c r="BG14" s="7">
        <f t="shared" ref="BG14:BG21" si="50">$E14+(AF14-$E14)*Other_Factor</f>
        <v>2.4966522343413788E-2</v>
      </c>
      <c r="BH14" s="7">
        <f t="shared" ref="BH14:BH21" si="51">$F14+(AG14-$F14)*Other_Factor</f>
        <v>3.1540953579226746E-2</v>
      </c>
      <c r="BI14" s="7">
        <f t="shared" ref="BI14:BI21" si="52">$G14+(AH14-$G14)*Other_Factor</f>
        <v>1.9844696437851514E-2</v>
      </c>
      <c r="BJ14" s="7">
        <f t="shared" ref="BJ14:BJ21" si="53">$H14+(AI14-$H14)*Other_Factor</f>
        <v>1.8742476564553672E-2</v>
      </c>
      <c r="BK14" s="7">
        <f t="shared" ref="BK14:BK21" si="54">$I14+(AJ14-$I14)*Other_Factor</f>
        <v>1.7890631410514106E-2</v>
      </c>
      <c r="BL14" s="7">
        <f t="shared" ref="BL14:BL21" si="55">$J14+(AK14-$J14)*Other_Factor</f>
        <v>2.500637497612903E-2</v>
      </c>
      <c r="BM14" s="33">
        <f t="shared" ref="BM14:BM21" si="56">$K14+(AL14-$K14)*Other_Factor</f>
        <v>1.8886791097489992E-2</v>
      </c>
      <c r="BN14" s="40">
        <f t="shared" ref="BN14:BN21" si="57">AM14*(1-SUM(BN$11:BN$13))/(SUM(AM$6:AM$21)-SUM(AM$11:AM$13))</f>
        <v>7.251250585599201E-3</v>
      </c>
      <c r="BO14" s="40">
        <f t="shared" ref="BO14:BO21" si="58">AN14*(1-SUM(BO$11:BO$13))/(SUM(AN$6:AN$21)-SUM(AN$11:AN$13))</f>
        <v>9.7696606091695233E-3</v>
      </c>
      <c r="BP14" s="40">
        <f t="shared" ref="BP14:CE21" si="59">AO14*(1-SUM(BP$11:BP$13))/(SUM(AO$6:AO$21)-SUM(AO$11:AO$13))</f>
        <v>2.5453525523896414E-2</v>
      </c>
      <c r="BQ14" s="40">
        <f t="shared" si="59"/>
        <v>3.3479687832320269E-2</v>
      </c>
      <c r="BR14" s="40">
        <f t="shared" si="59"/>
        <v>1.8883151158041019E-2</v>
      </c>
      <c r="BS14" s="40">
        <f t="shared" si="59"/>
        <v>1.8371043355163395E-2</v>
      </c>
      <c r="BT14" s="40">
        <f t="shared" si="59"/>
        <v>1.7437002556848911E-2</v>
      </c>
      <c r="BU14" s="40">
        <f t="shared" si="59"/>
        <v>2.5316325659427354E-2</v>
      </c>
      <c r="BV14" s="40">
        <f t="shared" si="59"/>
        <v>1.8437996378405101E-2</v>
      </c>
      <c r="BW14" s="40">
        <f t="shared" si="59"/>
        <v>7.5963038746728207E-3</v>
      </c>
      <c r="BX14" s="40">
        <f t="shared" si="59"/>
        <v>1.0992196093203956E-2</v>
      </c>
      <c r="BY14" s="40">
        <f t="shared" si="59"/>
        <v>2.5900084905242558E-2</v>
      </c>
      <c r="BZ14" s="40">
        <f t="shared" si="59"/>
        <v>3.2780840751098619E-2</v>
      </c>
      <c r="CA14" s="40">
        <f t="shared" si="59"/>
        <v>1.935904190010778E-2</v>
      </c>
      <c r="CB14" s="40">
        <f t="shared" si="59"/>
        <v>1.8985319476829184E-2</v>
      </c>
      <c r="CC14" s="40">
        <f t="shared" si="59"/>
        <v>1.828110251731966E-2</v>
      </c>
      <c r="CD14" s="40">
        <f t="shared" si="59"/>
        <v>2.5275186678691854E-2</v>
      </c>
      <c r="CE14" s="40">
        <f t="shared" si="59"/>
        <v>1.9034208164857437E-2</v>
      </c>
      <c r="CF14" s="40">
        <f t="shared" ref="CF14:CN21" si="60">BE14*(1-SUM(CF$11:CF$13))/(SUM(BE$6:BE$21)-SUM(BE$11:BE$13))</f>
        <v>9.7543083623061067E-3</v>
      </c>
      <c r="CG14" s="40">
        <f t="shared" si="60"/>
        <v>1.1110852627177197E-2</v>
      </c>
      <c r="CH14" s="40">
        <f t="shared" si="60"/>
        <v>2.4963987376171233E-2</v>
      </c>
      <c r="CI14" s="40">
        <f t="shared" si="60"/>
        <v>3.1570512385804654E-2</v>
      </c>
      <c r="CJ14" s="40">
        <f t="shared" si="60"/>
        <v>1.9872973450474146E-2</v>
      </c>
      <c r="CK14" s="40">
        <f t="shared" si="60"/>
        <v>1.8741611330987201E-2</v>
      </c>
      <c r="CL14" s="40">
        <f t="shared" si="60"/>
        <v>1.7887270998716238E-2</v>
      </c>
      <c r="CM14" s="40">
        <f t="shared" si="60"/>
        <v>2.5036873572939686E-2</v>
      </c>
      <c r="CN14" s="71">
        <f t="shared" si="60"/>
        <v>1.888957612890365E-2</v>
      </c>
      <c r="CO14" s="40">
        <f t="shared" si="14"/>
        <v>7.5784001915627213E-3</v>
      </c>
      <c r="CP14" s="40">
        <f t="shared" si="13"/>
        <v>4.5067101921317174E-3</v>
      </c>
      <c r="CQ14" s="40">
        <f t="shared" si="13"/>
        <v>5.8689138059277836E-3</v>
      </c>
      <c r="CR14" s="40">
        <f t="shared" si="13"/>
        <v>1.3164563656561547E-2</v>
      </c>
      <c r="CS14" s="40">
        <f t="shared" si="13"/>
        <v>3.3810980519088417E-3</v>
      </c>
      <c r="CT14" s="40">
        <f t="shared" si="13"/>
        <v>6.2963612138205345E-3</v>
      </c>
      <c r="CU14" s="40">
        <f t="shared" si="13"/>
        <v>5.1808895310439902E-3</v>
      </c>
      <c r="CV14" s="40">
        <f t="shared" si="13"/>
        <v>8.3601558645578916E-3</v>
      </c>
      <c r="CW14" s="40">
        <f t="shared" si="13"/>
        <v>5.9990521220626581E-3</v>
      </c>
    </row>
    <row r="15" spans="1:101" x14ac:dyDescent="0.25">
      <c r="A15" s="89"/>
      <c r="B15" s="2" t="s">
        <v>7</v>
      </c>
      <c r="C15" s="7">
        <v>8.0347567030793918E-2</v>
      </c>
      <c r="D15" s="7">
        <v>0.12649284475264147</v>
      </c>
      <c r="E15" s="7">
        <v>9.5987245523262973E-2</v>
      </c>
      <c r="F15" s="7">
        <v>7.9520688242151041E-2</v>
      </c>
      <c r="G15" s="7">
        <v>7.7721799746298836E-2</v>
      </c>
      <c r="H15" s="7">
        <f t="shared" si="21"/>
        <v>0.10479070350741579</v>
      </c>
      <c r="I15" s="7">
        <f t="shared" si="22"/>
        <v>0.11156936784957473</v>
      </c>
      <c r="J15" s="7">
        <f t="shared" si="23"/>
        <v>7.8515667735824149E-2</v>
      </c>
      <c r="K15" s="7">
        <f t="shared" si="24"/>
        <v>0.10124655020550177</v>
      </c>
      <c r="L15" s="7">
        <v>8.0711556829259873E-2</v>
      </c>
      <c r="M15" s="7">
        <v>0.11965416305288253</v>
      </c>
      <c r="N15" s="7">
        <v>8.4505764041844456E-2</v>
      </c>
      <c r="O15" s="7">
        <v>6.9517296861971639E-2</v>
      </c>
      <c r="P15" s="7">
        <v>6.0414072228914623E-2</v>
      </c>
      <c r="Q15" s="40">
        <f t="shared" si="25"/>
        <v>9.6474045759806282E-2</v>
      </c>
      <c r="R15" s="40">
        <f t="shared" si="26"/>
        <v>0.1024594075302359</v>
      </c>
      <c r="S15" s="40">
        <f t="shared" si="27"/>
        <v>6.4431418859517586E-2</v>
      </c>
      <c r="T15" s="40">
        <f t="shared" si="28"/>
        <v>9.1752684474388335E-2</v>
      </c>
      <c r="U15" s="7">
        <v>7.8681948424308853E-2</v>
      </c>
      <c r="V15" s="7">
        <v>0.11660017346061614</v>
      </c>
      <c r="W15" s="7">
        <v>8.0426784400042486E-2</v>
      </c>
      <c r="X15" s="7">
        <v>6.6391794046279096E-2</v>
      </c>
      <c r="Y15" s="7">
        <v>5.7204234121821858E-2</v>
      </c>
      <c r="Z15" s="7">
        <f t="shared" si="16"/>
        <v>9.3114675568063049E-2</v>
      </c>
      <c r="AA15" s="7">
        <f t="shared" si="17"/>
        <v>9.8903988176990212E-2</v>
      </c>
      <c r="AB15" s="7">
        <f t="shared" si="18"/>
        <v>6.1258798783661493E-2</v>
      </c>
      <c r="AC15" s="7">
        <f t="shared" si="19"/>
        <v>8.8412892638541338E-2</v>
      </c>
      <c r="AD15" s="7">
        <v>7.9035339064213034E-2</v>
      </c>
      <c r="AE15" s="7">
        <v>0.1130366435386535</v>
      </c>
      <c r="AF15" s="7">
        <v>7.7117978905873241E-2</v>
      </c>
      <c r="AG15" s="7">
        <v>5.7083668543579977E-2</v>
      </c>
      <c r="AH15" s="7">
        <v>5.135118306325083E-2</v>
      </c>
      <c r="AI15" s="7">
        <f t="shared" si="2"/>
        <v>8.9337408689459233E-2</v>
      </c>
      <c r="AJ15" s="7">
        <f t="shared" si="3"/>
        <v>9.5465070595412635E-2</v>
      </c>
      <c r="AK15" s="7">
        <f t="shared" si="12"/>
        <v>5.3880987847563511E-2</v>
      </c>
      <c r="AL15" s="33">
        <f t="shared" si="4"/>
        <v>8.4363841670695619E-2</v>
      </c>
      <c r="AM15" s="7">
        <f t="shared" si="30"/>
        <v>8.0575848219048854E-2</v>
      </c>
      <c r="AN15" s="7">
        <f t="shared" si="31"/>
        <v>0.12220387184434103</v>
      </c>
      <c r="AO15" s="7">
        <f t="shared" si="32"/>
        <v>8.8786477132084166E-2</v>
      </c>
      <c r="AP15" s="7">
        <f t="shared" si="33"/>
        <v>7.3246924305714597E-2</v>
      </c>
      <c r="AQ15" s="7">
        <f t="shared" si="34"/>
        <v>6.6867021342308569E-2</v>
      </c>
      <c r="AR15" s="40">
        <f t="shared" si="35"/>
        <v>9.957479767451799E-2</v>
      </c>
      <c r="AS15" s="40">
        <f t="shared" si="36"/>
        <v>0.10585593144169023</v>
      </c>
      <c r="AT15" s="40">
        <f t="shared" si="37"/>
        <v>6.9682538118697956E-2</v>
      </c>
      <c r="AU15" s="40">
        <f t="shared" si="38"/>
        <v>9.5292342259660004E-2</v>
      </c>
      <c r="AV15" s="7">
        <f t="shared" si="39"/>
        <v>7.930295150511045E-2</v>
      </c>
      <c r="AW15" s="7">
        <f t="shared" si="40"/>
        <v>0.12028852043619995</v>
      </c>
      <c r="AX15" s="7">
        <f t="shared" si="41"/>
        <v>8.6228289173458414E-2</v>
      </c>
      <c r="AY15" s="7">
        <f t="shared" si="42"/>
        <v>7.1286722399871466E-2</v>
      </c>
      <c r="AZ15" s="7">
        <f t="shared" si="43"/>
        <v>6.485392740318921E-2</v>
      </c>
      <c r="BA15" s="7">
        <f t="shared" si="44"/>
        <v>9.7467922640131377E-2</v>
      </c>
      <c r="BB15" s="7">
        <f t="shared" si="45"/>
        <v>0.10362610149007027</v>
      </c>
      <c r="BC15" s="7">
        <f t="shared" si="46"/>
        <v>6.7692785977703215E-2</v>
      </c>
      <c r="BD15" s="7">
        <f t="shared" si="47"/>
        <v>9.3197746059369577E-2</v>
      </c>
      <c r="BE15" s="7">
        <f t="shared" si="48"/>
        <v>7.9524585285879842E-2</v>
      </c>
      <c r="BF15" s="7">
        <f t="shared" si="49"/>
        <v>0.11805360383030579</v>
      </c>
      <c r="BG15" s="7">
        <f t="shared" si="50"/>
        <v>8.4153126481820384E-2</v>
      </c>
      <c r="BH15" s="7">
        <f t="shared" si="51"/>
        <v>6.544900398265896E-2</v>
      </c>
      <c r="BI15" s="7">
        <f t="shared" si="52"/>
        <v>6.118310625325981E-2</v>
      </c>
      <c r="BJ15" s="7">
        <f t="shared" si="53"/>
        <v>9.509895797398478E-2</v>
      </c>
      <c r="BK15" s="7">
        <f t="shared" si="54"/>
        <v>0.10146933722046196</v>
      </c>
      <c r="BL15" s="7">
        <f t="shared" si="55"/>
        <v>6.3065690783522407E-2</v>
      </c>
      <c r="BM15" s="33">
        <f t="shared" si="56"/>
        <v>9.0658328278596115E-2</v>
      </c>
      <c r="BN15" s="40">
        <f t="shared" si="57"/>
        <v>8.0650111024367241E-2</v>
      </c>
      <c r="BO15" s="40">
        <f t="shared" si="58"/>
        <v>0.12240030887541913</v>
      </c>
      <c r="BP15" s="40">
        <f t="shared" si="59"/>
        <v>8.9045251319262525E-2</v>
      </c>
      <c r="BQ15" s="40">
        <f t="shared" si="59"/>
        <v>7.3649222016651222E-2</v>
      </c>
      <c r="BR15" s="40">
        <f t="shared" si="59"/>
        <v>6.7092821546676465E-2</v>
      </c>
      <c r="BS15" s="40">
        <f t="shared" si="59"/>
        <v>9.9819879009345164E-2</v>
      </c>
      <c r="BT15" s="40">
        <f t="shared" si="59"/>
        <v>0.10609273335036978</v>
      </c>
      <c r="BU15" s="40">
        <f t="shared" si="59"/>
        <v>6.9980479082974764E-2</v>
      </c>
      <c r="BV15" s="40">
        <f t="shared" si="59"/>
        <v>9.5538067089170037E-2</v>
      </c>
      <c r="BW15" s="40">
        <f t="shared" si="59"/>
        <v>7.937922797850383E-2</v>
      </c>
      <c r="BX15" s="40">
        <f t="shared" si="59"/>
        <v>0.12049797754992148</v>
      </c>
      <c r="BY15" s="40">
        <f t="shared" si="59"/>
        <v>8.647162880170961E-2</v>
      </c>
      <c r="BZ15" s="40">
        <f t="shared" si="59"/>
        <v>7.1653296030556007E-2</v>
      </c>
      <c r="CA15" s="40">
        <f t="shared" si="59"/>
        <v>6.5065724365157604E-2</v>
      </c>
      <c r="CB15" s="40">
        <f t="shared" si="59"/>
        <v>9.7706835545837409E-2</v>
      </c>
      <c r="CC15" s="40">
        <f t="shared" si="59"/>
        <v>0.10386082918667046</v>
      </c>
      <c r="CD15" s="40">
        <f t="shared" si="59"/>
        <v>6.7967566976763372E-2</v>
      </c>
      <c r="CE15" s="40">
        <f t="shared" si="59"/>
        <v>9.3436082516094643E-2</v>
      </c>
      <c r="CF15" s="40">
        <f t="shared" si="60"/>
        <v>7.9523622699936583E-2</v>
      </c>
      <c r="CG15" s="40">
        <f t="shared" si="60"/>
        <v>0.11802194094026176</v>
      </c>
      <c r="CH15" s="40">
        <f t="shared" si="60"/>
        <v>8.4144582023122624E-2</v>
      </c>
      <c r="CI15" s="40">
        <f t="shared" si="60"/>
        <v>6.551033993575818E-2</v>
      </c>
      <c r="CJ15" s="40">
        <f t="shared" si="60"/>
        <v>6.1270287000681836E-2</v>
      </c>
      <c r="CK15" s="40">
        <f t="shared" si="60"/>
        <v>9.509456779586227E-2</v>
      </c>
      <c r="CL15" s="40">
        <f t="shared" si="60"/>
        <v>0.1014502781526128</v>
      </c>
      <c r="CM15" s="40">
        <f t="shared" si="60"/>
        <v>6.3142607772795276E-2</v>
      </c>
      <c r="CN15" s="71">
        <f t="shared" si="60"/>
        <v>9.0671696684635164E-2</v>
      </c>
      <c r="CO15" s="40">
        <f t="shared" si="14"/>
        <v>0.11068020929523985</v>
      </c>
      <c r="CP15" s="40">
        <f t="shared" si="13"/>
        <v>0.13225086144342241</v>
      </c>
      <c r="CQ15" s="40">
        <f t="shared" si="13"/>
        <v>9.8088435996066245E-2</v>
      </c>
      <c r="CR15" s="40">
        <f t="shared" si="13"/>
        <v>8.5549830980202399E-2</v>
      </c>
      <c r="CS15" s="40">
        <f t="shared" si="13"/>
        <v>0.10970232025600526</v>
      </c>
      <c r="CT15" s="40">
        <f t="shared" si="13"/>
        <v>0.11149474898282677</v>
      </c>
      <c r="CU15" s="40">
        <f t="shared" si="13"/>
        <v>0.11534325587661877</v>
      </c>
      <c r="CV15" s="40">
        <f t="shared" si="13"/>
        <v>9.7410495939025163E-2</v>
      </c>
      <c r="CW15" s="40">
        <f t="shared" si="13"/>
        <v>0.11131195061190284</v>
      </c>
    </row>
    <row r="16" spans="1:101" x14ac:dyDescent="0.25">
      <c r="A16" s="89"/>
      <c r="B16" s="2" t="s">
        <v>6</v>
      </c>
      <c r="C16" s="7">
        <v>4.6812313803141541E-2</v>
      </c>
      <c r="D16" s="7">
        <v>0.11875216825678715</v>
      </c>
      <c r="E16" s="7">
        <v>0.1666188373809597</v>
      </c>
      <c r="F16" s="7">
        <v>0.1183285538717422</v>
      </c>
      <c r="G16" s="7">
        <v>9.756653992361855E-2</v>
      </c>
      <c r="H16" s="7">
        <f t="shared" si="21"/>
        <v>0.13027685765574631</v>
      </c>
      <c r="I16" s="7">
        <f t="shared" si="22"/>
        <v>0.14216875895313982</v>
      </c>
      <c r="J16" s="7">
        <f t="shared" si="23"/>
        <v>0.10672903015550204</v>
      </c>
      <c r="K16" s="7">
        <f t="shared" si="24"/>
        <v>0.12599406949335659</v>
      </c>
      <c r="L16" s="7">
        <v>4.3065902578349503E-2</v>
      </c>
      <c r="M16" s="7">
        <v>0.10033716392018185</v>
      </c>
      <c r="N16" s="7">
        <v>0.10534093696376789</v>
      </c>
      <c r="O16" s="7">
        <v>6.1946902654927846E-2</v>
      </c>
      <c r="P16" s="7">
        <v>5.4529887920102021E-2</v>
      </c>
      <c r="Q16" s="40">
        <f t="shared" si="25"/>
        <v>9.2254349901910698E-2</v>
      </c>
      <c r="R16" s="40">
        <f t="shared" si="26"/>
        <v>0.10278503228961318</v>
      </c>
      <c r="S16" s="40">
        <f t="shared" si="27"/>
        <v>5.7803092784879564E-2</v>
      </c>
      <c r="T16" s="40">
        <f t="shared" si="28"/>
        <v>8.7315055807267242E-2</v>
      </c>
      <c r="U16" s="7">
        <v>4.1236867239418641E-2</v>
      </c>
      <c r="V16" s="7">
        <v>9.3222029488248384E-2</v>
      </c>
      <c r="W16" s="7">
        <v>0.1013796909495229</v>
      </c>
      <c r="X16" s="7">
        <v>5.2618664521535338E-2</v>
      </c>
      <c r="Y16" s="7">
        <v>5.1752801992310804E-2</v>
      </c>
      <c r="Z16" s="7">
        <f t="shared" si="16"/>
        <v>8.6590579438170542E-2</v>
      </c>
      <c r="AA16" s="7">
        <f t="shared" si="17"/>
        <v>9.7212794314238918E-2</v>
      </c>
      <c r="AB16" s="7">
        <f t="shared" si="18"/>
        <v>5.2134916029320723E-2</v>
      </c>
      <c r="AC16" s="7">
        <f t="shared" si="19"/>
        <v>8.2029241267415037E-2</v>
      </c>
      <c r="AD16" s="7">
        <v>3.9608404966298229E-2</v>
      </c>
      <c r="AE16" s="7">
        <v>8.4086079791876434E-2</v>
      </c>
      <c r="AF16" s="7">
        <v>7.8914643120220701E-2</v>
      </c>
      <c r="AG16" s="7">
        <v>4.488736926816219E-2</v>
      </c>
      <c r="AH16" s="7">
        <v>4.7462640099262474E-2</v>
      </c>
      <c r="AI16" s="7">
        <f t="shared" si="2"/>
        <v>7.3209196481338654E-2</v>
      </c>
      <c r="AJ16" s="7">
        <f t="shared" si="3"/>
        <v>8.1556189618442229E-2</v>
      </c>
      <c r="AK16" s="7">
        <f t="shared" si="12"/>
        <v>4.6326146602371089E-2</v>
      </c>
      <c r="AL16" s="33">
        <f t="shared" si="4"/>
        <v>6.9838179183418878E-2</v>
      </c>
      <c r="AM16" s="7">
        <f t="shared" si="30"/>
        <v>4.4462700682961945E-2</v>
      </c>
      <c r="AN16" s="7">
        <f t="shared" si="31"/>
        <v>0.10720294602749125</v>
      </c>
      <c r="AO16" s="7">
        <f t="shared" si="32"/>
        <v>0.12818756271348519</v>
      </c>
      <c r="AP16" s="7">
        <f t="shared" si="33"/>
        <v>8.296802896199465E-2</v>
      </c>
      <c r="AQ16" s="7">
        <f t="shared" si="34"/>
        <v>7.0575514078163232E-2</v>
      </c>
      <c r="AR16" s="40">
        <f t="shared" si="35"/>
        <v>0.10643052106318457</v>
      </c>
      <c r="AS16" s="40">
        <f t="shared" si="36"/>
        <v>0.11746871527458563</v>
      </c>
      <c r="AT16" s="40">
        <f t="shared" si="37"/>
        <v>7.604445831716071E-2</v>
      </c>
      <c r="AU16" s="40">
        <f t="shared" si="38"/>
        <v>0.10173599621217633</v>
      </c>
      <c r="AV16" s="7">
        <f t="shared" si="39"/>
        <v>4.3315596114946293E-2</v>
      </c>
      <c r="AW16" s="7">
        <f t="shared" si="40"/>
        <v>0.10274059200119492</v>
      </c>
      <c r="AX16" s="7">
        <f t="shared" si="41"/>
        <v>0.12570321301216647</v>
      </c>
      <c r="AY16" s="7">
        <f t="shared" si="42"/>
        <v>7.7117696632928112E-2</v>
      </c>
      <c r="AZ16" s="7">
        <f t="shared" si="43"/>
        <v>6.883382659638751E-2</v>
      </c>
      <c r="BA16" s="7">
        <f t="shared" si="44"/>
        <v>0.1028784098311806</v>
      </c>
      <c r="BB16" s="7">
        <f t="shared" si="45"/>
        <v>0.11397400989652637</v>
      </c>
      <c r="BC16" s="7">
        <f t="shared" si="46"/>
        <v>7.2489583618882678E-2</v>
      </c>
      <c r="BD16" s="7">
        <f t="shared" si="47"/>
        <v>9.8420925215301922E-2</v>
      </c>
      <c r="BE16" s="7">
        <f t="shared" si="48"/>
        <v>4.2294283692721847E-2</v>
      </c>
      <c r="BF16" s="7">
        <f t="shared" si="49"/>
        <v>9.7010855999486292E-2</v>
      </c>
      <c r="BG16" s="7">
        <f t="shared" si="50"/>
        <v>0.1116139505265405</v>
      </c>
      <c r="BH16" s="7">
        <f t="shared" si="51"/>
        <v>7.2268908906931439E-2</v>
      </c>
      <c r="BI16" s="7">
        <f t="shared" si="52"/>
        <v>6.6143192795993525E-2</v>
      </c>
      <c r="BJ16" s="7">
        <f t="shared" si="53"/>
        <v>9.4486092203724975E-2</v>
      </c>
      <c r="BK16" s="7">
        <f t="shared" si="54"/>
        <v>0.10415475578814926</v>
      </c>
      <c r="BL16" s="7">
        <f t="shared" si="55"/>
        <v>6.884653430082055E-2</v>
      </c>
      <c r="BM16" s="33">
        <f t="shared" si="56"/>
        <v>9.077513362896282E-2</v>
      </c>
      <c r="BN16" s="40">
        <f t="shared" si="57"/>
        <v>4.4503679772325944E-2</v>
      </c>
      <c r="BO16" s="40">
        <f t="shared" si="58"/>
        <v>0.10737526976914233</v>
      </c>
      <c r="BP16" s="40">
        <f t="shared" si="59"/>
        <v>0.12856117402704378</v>
      </c>
      <c r="BQ16" s="40">
        <f t="shared" si="59"/>
        <v>8.3423718377607828E-2</v>
      </c>
      <c r="BR16" s="40">
        <f t="shared" si="59"/>
        <v>7.0813837323050105E-2</v>
      </c>
      <c r="BS16" s="40">
        <f t="shared" si="59"/>
        <v>0.10669247624439196</v>
      </c>
      <c r="BT16" s="40">
        <f t="shared" si="59"/>
        <v>0.1177314952209553</v>
      </c>
      <c r="BU16" s="40">
        <f t="shared" si="59"/>
        <v>7.6369600883011687E-2</v>
      </c>
      <c r="BV16" s="40">
        <f t="shared" si="59"/>
        <v>0.10199833691796097</v>
      </c>
      <c r="BW16" s="40">
        <f t="shared" si="59"/>
        <v>4.3357258636351537E-2</v>
      </c>
      <c r="BX16" s="40">
        <f t="shared" si="59"/>
        <v>0.10291949309487017</v>
      </c>
      <c r="BY16" s="40">
        <f t="shared" si="59"/>
        <v>0.12605795243025733</v>
      </c>
      <c r="BZ16" s="40">
        <f t="shared" si="59"/>
        <v>7.7514254548526895E-2</v>
      </c>
      <c r="CA16" s="40">
        <f t="shared" si="59"/>
        <v>6.9058620929398989E-2</v>
      </c>
      <c r="CB16" s="40">
        <f t="shared" si="59"/>
        <v>0.10313058489720651</v>
      </c>
      <c r="CC16" s="40">
        <f t="shared" si="59"/>
        <v>0.11423217706127166</v>
      </c>
      <c r="CD16" s="40">
        <f t="shared" si="59"/>
        <v>7.2783835951986717E-2</v>
      </c>
      <c r="CE16" s="40">
        <f t="shared" si="59"/>
        <v>9.8672619012365154E-2</v>
      </c>
      <c r="CF16" s="40">
        <f t="shared" si="60"/>
        <v>4.229377175188221E-2</v>
      </c>
      <c r="CG16" s="40">
        <f t="shared" si="60"/>
        <v>9.6984836937238916E-2</v>
      </c>
      <c r="CH16" s="40">
        <f t="shared" si="60"/>
        <v>0.11160261784253649</v>
      </c>
      <c r="CI16" s="40">
        <f t="shared" si="60"/>
        <v>7.2336636177592756E-2</v>
      </c>
      <c r="CJ16" s="40">
        <f t="shared" si="60"/>
        <v>6.6237441246880691E-2</v>
      </c>
      <c r="CK16" s="40">
        <f t="shared" si="60"/>
        <v>9.4481730318130105E-2</v>
      </c>
      <c r="CL16" s="40">
        <f t="shared" si="60"/>
        <v>0.10413519231595403</v>
      </c>
      <c r="CM16" s="40">
        <f t="shared" si="60"/>
        <v>6.8930501796847302E-2</v>
      </c>
      <c r="CN16" s="71">
        <f t="shared" si="60"/>
        <v>9.0788519259027284E-2</v>
      </c>
      <c r="CO16" s="40">
        <f t="shared" si="14"/>
        <v>6.4484798741204094E-2</v>
      </c>
      <c r="CP16" s="40">
        <f t="shared" si="13"/>
        <v>0.1241578255350794</v>
      </c>
      <c r="CQ16" s="40">
        <f t="shared" si="13"/>
        <v>0.1702661752307533</v>
      </c>
      <c r="CR16" s="40">
        <f t="shared" si="13"/>
        <v>0.12730005244715034</v>
      </c>
      <c r="CS16" s="40">
        <f t="shared" si="13"/>
        <v>0.13771266033350987</v>
      </c>
      <c r="CT16" s="40">
        <f t="shared" si="13"/>
        <v>0.13861139448854809</v>
      </c>
      <c r="CU16" s="40">
        <f t="shared" si="13"/>
        <v>0.1469776862382379</v>
      </c>
      <c r="CV16" s="40">
        <f t="shared" si="13"/>
        <v>0.13241341579771126</v>
      </c>
      <c r="CW16" s="40">
        <f t="shared" si="13"/>
        <v>0.13851973832561318</v>
      </c>
    </row>
    <row r="17" spans="1:101" x14ac:dyDescent="0.25">
      <c r="A17" s="89"/>
      <c r="B17" s="2" t="s">
        <v>5</v>
      </c>
      <c r="C17" s="7">
        <v>0.13907149950348241</v>
      </c>
      <c r="D17" s="7">
        <v>0.2188193842151169</v>
      </c>
      <c r="E17" s="7">
        <v>0.19255825361715784</v>
      </c>
      <c r="F17" s="7">
        <v>0.12686194182776947</v>
      </c>
      <c r="G17" s="7">
        <v>8.9435994930241486E-2</v>
      </c>
      <c r="H17" s="7">
        <f t="shared" si="21"/>
        <v>0.19020513824692467</v>
      </c>
      <c r="I17" s="7">
        <f t="shared" si="22"/>
        <v>0.2059723205341113</v>
      </c>
      <c r="J17" s="7">
        <f t="shared" si="23"/>
        <v>0.10595245011249904</v>
      </c>
      <c r="K17" s="7">
        <f t="shared" si="24"/>
        <v>0.17701135340921414</v>
      </c>
      <c r="L17" s="7">
        <v>0.14219197707756887</v>
      </c>
      <c r="M17" s="7">
        <v>0.2250780572420191</v>
      </c>
      <c r="N17" s="7">
        <v>0.17640299239566029</v>
      </c>
      <c r="O17" s="7">
        <v>9.8700724055252403E-2</v>
      </c>
      <c r="P17" s="7">
        <v>7.7985678704788799E-2</v>
      </c>
      <c r="Q17" s="40">
        <f t="shared" si="25"/>
        <v>0.18345080690604165</v>
      </c>
      <c r="R17" s="40">
        <f t="shared" si="26"/>
        <v>0.20126599570774345</v>
      </c>
      <c r="S17" s="40">
        <f t="shared" si="27"/>
        <v>8.7127441211590287E-2</v>
      </c>
      <c r="T17" s="40">
        <f t="shared" si="28"/>
        <v>0.16964217299718798</v>
      </c>
      <c r="U17" s="7">
        <v>0.11602196752637063</v>
      </c>
      <c r="V17" s="7">
        <v>0.16924653078914484</v>
      </c>
      <c r="W17" s="7">
        <v>0.12807579102203925</v>
      </c>
      <c r="X17" s="7">
        <v>7.4549477072132678E-2</v>
      </c>
      <c r="Y17" s="7">
        <v>6.2655666251518347E-2</v>
      </c>
      <c r="Z17" s="7">
        <f t="shared" si="16"/>
        <v>0.13709160794766276</v>
      </c>
      <c r="AA17" s="7">
        <f t="shared" si="17"/>
        <v>0.14910561897237704</v>
      </c>
      <c r="AB17" s="7">
        <f t="shared" si="18"/>
        <v>6.7904527259705735E-2</v>
      </c>
      <c r="AC17" s="7">
        <f t="shared" si="19"/>
        <v>0.12734565033993642</v>
      </c>
      <c r="AD17" s="7">
        <v>0.11092645654257821</v>
      </c>
      <c r="AE17" s="7">
        <v>0.14502601908078586</v>
      </c>
      <c r="AF17" s="7">
        <v>0.11742335050207639</v>
      </c>
      <c r="AG17" s="7">
        <v>5.8753016895203618E-2</v>
      </c>
      <c r="AH17" s="7">
        <v>5.6562889165603272E-2</v>
      </c>
      <c r="AI17" s="7">
        <f t="shared" si="2"/>
        <v>0.12090703518435728</v>
      </c>
      <c r="AJ17" s="7">
        <f t="shared" si="3"/>
        <v>0.13152266896135373</v>
      </c>
      <c r="AK17" s="7">
        <f t="shared" si="12"/>
        <v>5.7529415051732632E-2</v>
      </c>
      <c r="AL17" s="33">
        <f t="shared" si="4"/>
        <v>0.11248240448694498</v>
      </c>
      <c r="AM17" s="7">
        <f t="shared" si="30"/>
        <v>0.14102854976021356</v>
      </c>
      <c r="AN17" s="7">
        <f t="shared" si="31"/>
        <v>0.22274459673893424</v>
      </c>
      <c r="AO17" s="7">
        <f t="shared" si="32"/>
        <v>0.18242626023779615</v>
      </c>
      <c r="AP17" s="7">
        <f t="shared" si="33"/>
        <v>0.10920024833275978</v>
      </c>
      <c r="AQ17" s="7">
        <f t="shared" si="34"/>
        <v>8.225477225626171E-2</v>
      </c>
      <c r="AR17" s="40">
        <f t="shared" si="35"/>
        <v>0.18596906682167424</v>
      </c>
      <c r="AS17" s="40">
        <f t="shared" si="36"/>
        <v>0.2030206844492406</v>
      </c>
      <c r="AT17" s="40">
        <f t="shared" si="37"/>
        <v>9.4146087904215803E-2</v>
      </c>
      <c r="AU17" s="40">
        <f t="shared" si="38"/>
        <v>0.17238967096643099</v>
      </c>
      <c r="AV17" s="7">
        <f t="shared" si="39"/>
        <v>0.12461566977794897</v>
      </c>
      <c r="AW17" s="7">
        <f t="shared" si="40"/>
        <v>0.18772909011082528</v>
      </c>
      <c r="AX17" s="7">
        <f t="shared" si="41"/>
        <v>0.15211719388181322</v>
      </c>
      <c r="AY17" s="7">
        <f t="shared" si="42"/>
        <v>9.4053462949266309E-2</v>
      </c>
      <c r="AZ17" s="7">
        <f t="shared" si="43"/>
        <v>7.2640344946638152E-2</v>
      </c>
      <c r="BA17" s="7">
        <f t="shared" si="44"/>
        <v>0.15689426013926858</v>
      </c>
      <c r="BB17" s="7">
        <f t="shared" si="45"/>
        <v>0.17030758965604142</v>
      </c>
      <c r="BC17" s="7">
        <f t="shared" si="46"/>
        <v>8.209017409247496E-2</v>
      </c>
      <c r="BD17" s="7">
        <f t="shared" si="47"/>
        <v>0.14586282737921419</v>
      </c>
      <c r="BE17" s="7">
        <f t="shared" si="48"/>
        <v>0.12141995026314784</v>
      </c>
      <c r="BF17" s="7">
        <f t="shared" si="49"/>
        <v>0.17253886440606894</v>
      </c>
      <c r="BG17" s="7">
        <f t="shared" si="50"/>
        <v>0.14543636988630351</v>
      </c>
      <c r="BH17" s="7">
        <f t="shared" si="51"/>
        <v>8.4146496560074141E-2</v>
      </c>
      <c r="BI17" s="7">
        <f t="shared" si="52"/>
        <v>6.8819176334751375E-2</v>
      </c>
      <c r="BJ17" s="7">
        <f t="shared" si="53"/>
        <v>0.14674388362493526</v>
      </c>
      <c r="BK17" s="7">
        <f t="shared" si="54"/>
        <v>0.15928020169500531</v>
      </c>
      <c r="BL17" s="7">
        <f t="shared" si="55"/>
        <v>7.5583280346836479E-2</v>
      </c>
      <c r="BM17" s="33">
        <f t="shared" si="56"/>
        <v>0.13654113913699989</v>
      </c>
      <c r="BN17" s="40">
        <f t="shared" si="57"/>
        <v>0.14115852885403216</v>
      </c>
      <c r="BO17" s="40">
        <f t="shared" si="58"/>
        <v>0.22310264830155427</v>
      </c>
      <c r="BP17" s="40">
        <f t="shared" si="59"/>
        <v>0.1829579539003659</v>
      </c>
      <c r="BQ17" s="40">
        <f t="shared" si="59"/>
        <v>0.10980001426633841</v>
      </c>
      <c r="BR17" s="40">
        <f t="shared" si="59"/>
        <v>8.2532534657111273E-2</v>
      </c>
      <c r="BS17" s="40">
        <f t="shared" si="59"/>
        <v>0.18642678853638162</v>
      </c>
      <c r="BT17" s="40">
        <f t="shared" si="59"/>
        <v>0.20347484592063148</v>
      </c>
      <c r="BU17" s="40">
        <f t="shared" si="59"/>
        <v>9.4548627435214097E-2</v>
      </c>
      <c r="BV17" s="40">
        <f t="shared" si="59"/>
        <v>0.17283420220055776</v>
      </c>
      <c r="BW17" s="40">
        <f t="shared" si="59"/>
        <v>0.12473552967773598</v>
      </c>
      <c r="BX17" s="40">
        <f t="shared" si="59"/>
        <v>0.18805598076700422</v>
      </c>
      <c r="BY17" s="40">
        <f t="shared" si="59"/>
        <v>0.15254647459426426</v>
      </c>
      <c r="BZ17" s="40">
        <f t="shared" si="59"/>
        <v>9.453710868624339E-2</v>
      </c>
      <c r="CA17" s="40">
        <f t="shared" si="59"/>
        <v>7.2877570431540376E-2</v>
      </c>
      <c r="CB17" s="40">
        <f t="shared" si="59"/>
        <v>0.1572788385991673</v>
      </c>
      <c r="CC17" s="40">
        <f t="shared" si="59"/>
        <v>0.17069336030319177</v>
      </c>
      <c r="CD17" s="40">
        <f t="shared" si="59"/>
        <v>8.2423397488799385E-2</v>
      </c>
      <c r="CE17" s="40">
        <f t="shared" si="59"/>
        <v>0.14623584529987632</v>
      </c>
      <c r="CF17" s="40">
        <f t="shared" si="60"/>
        <v>0.12141848056497921</v>
      </c>
      <c r="CG17" s="40">
        <f t="shared" si="60"/>
        <v>0.17249258814753249</v>
      </c>
      <c r="CH17" s="40">
        <f t="shared" si="60"/>
        <v>0.14542160305460516</v>
      </c>
      <c r="CI17" s="40">
        <f t="shared" si="60"/>
        <v>8.422535498804716E-2</v>
      </c>
      <c r="CJ17" s="40">
        <f t="shared" si="60"/>
        <v>6.8917237835666292E-2</v>
      </c>
      <c r="CK17" s="40">
        <f t="shared" si="60"/>
        <v>0.14673710929426723</v>
      </c>
      <c r="CL17" s="40">
        <f t="shared" si="60"/>
        <v>0.15925028396562727</v>
      </c>
      <c r="CM17" s="40">
        <f t="shared" si="60"/>
        <v>7.5675464199759013E-2</v>
      </c>
      <c r="CN17" s="71">
        <f t="shared" si="60"/>
        <v>0.13656127338636975</v>
      </c>
      <c r="CO17" s="40">
        <f t="shared" si="14"/>
        <v>0.19157347559944135</v>
      </c>
      <c r="CP17" s="40">
        <f t="shared" si="13"/>
        <v>0.22878015052597764</v>
      </c>
      <c r="CQ17" s="40">
        <f t="shared" si="13"/>
        <v>0.19677341330586826</v>
      </c>
      <c r="CR17" s="40">
        <f t="shared" si="13"/>
        <v>0.13648042944670033</v>
      </c>
      <c r="CS17" s="40">
        <f t="shared" si="13"/>
        <v>0.12623660530608127</v>
      </c>
      <c r="CT17" s="40">
        <f t="shared" si="13"/>
        <v>0.20237362126864591</v>
      </c>
      <c r="CU17" s="40">
        <f t="shared" si="13"/>
        <v>0.21293943426208536</v>
      </c>
      <c r="CV17" s="40">
        <f t="shared" si="13"/>
        <v>0.13144995144331265</v>
      </c>
      <c r="CW17" s="40">
        <f t="shared" si="13"/>
        <v>0.19460889273204915</v>
      </c>
    </row>
    <row r="18" spans="1:101" x14ac:dyDescent="0.25">
      <c r="A18" s="89"/>
      <c r="B18" s="2" t="s">
        <v>4</v>
      </c>
      <c r="C18" s="7">
        <v>1.0998013902676509E-2</v>
      </c>
      <c r="D18" s="7">
        <v>6.1418039895759245E-2</v>
      </c>
      <c r="E18" s="7">
        <v>0.14026735344656607</v>
      </c>
      <c r="F18" s="7">
        <v>0.11183941007816919</v>
      </c>
      <c r="G18" s="7">
        <v>5.0503802281693086E-2</v>
      </c>
      <c r="H18" s="7">
        <f t="shared" si="21"/>
        <v>9.2950816331906619E-2</v>
      </c>
      <c r="I18" s="7">
        <f t="shared" si="22"/>
        <v>9.999148015996176E-2</v>
      </c>
      <c r="J18" s="7">
        <f t="shared" si="23"/>
        <v>7.7571836659573803E-2</v>
      </c>
      <c r="K18" s="7">
        <f t="shared" si="24"/>
        <v>8.7393194703410809E-2</v>
      </c>
      <c r="L18" s="7">
        <v>1.4804202483298312E-2</v>
      </c>
      <c r="M18" s="7">
        <v>5.8856244579221596E-2</v>
      </c>
      <c r="N18" s="7">
        <v>0.12851729212692051</v>
      </c>
      <c r="O18" s="7">
        <v>8.5603378922745124E-2</v>
      </c>
      <c r="P18" s="7">
        <v>4.9542341220642223E-2</v>
      </c>
      <c r="Q18" s="40">
        <f t="shared" si="25"/>
        <v>8.4643188892145671E-2</v>
      </c>
      <c r="R18" s="40">
        <f t="shared" si="26"/>
        <v>9.2934743621467725E-2</v>
      </c>
      <c r="S18" s="40">
        <f t="shared" si="27"/>
        <v>6.5456447940860515E-2</v>
      </c>
      <c r="T18" s="40">
        <f t="shared" si="28"/>
        <v>8.0047406725538756E-2</v>
      </c>
      <c r="U18" s="7">
        <v>1.3132760267444912E-2</v>
      </c>
      <c r="V18" s="7">
        <v>5.6889635732798663E-2</v>
      </c>
      <c r="W18" s="7">
        <v>0.121959774344171</v>
      </c>
      <c r="X18" s="7">
        <v>8.1448109413464115E-2</v>
      </c>
      <c r="Y18" s="7">
        <v>4.7608966376276957E-2</v>
      </c>
      <c r="Z18" s="7">
        <f t="shared" si="16"/>
        <v>8.0678790721671972E-2</v>
      </c>
      <c r="AA18" s="7">
        <f t="shared" si="17"/>
        <v>8.8722241391335374E-2</v>
      </c>
      <c r="AB18" s="7">
        <f t="shared" si="18"/>
        <v>6.2542528135181213E-2</v>
      </c>
      <c r="AC18" s="7">
        <f t="shared" si="19"/>
        <v>7.6348932069774639E-2</v>
      </c>
      <c r="AD18" s="7">
        <v>1.2956064947456538E-2</v>
      </c>
      <c r="AE18" s="7">
        <v>5.720728534243244E-2</v>
      </c>
      <c r="AF18" s="7">
        <v>0.11842040716237966</v>
      </c>
      <c r="AG18" s="7">
        <v>7.8294448914747614E-2</v>
      </c>
      <c r="AH18" s="7">
        <v>4.7496886675133056E-2</v>
      </c>
      <c r="AI18" s="7">
        <f t="shared" si="2"/>
        <v>7.9053246848638903E-2</v>
      </c>
      <c r="AJ18" s="7">
        <f t="shared" si="3"/>
        <v>8.7153020968724709E-2</v>
      </c>
      <c r="AK18" s="7">
        <f t="shared" si="12"/>
        <v>6.1088167554307821E-2</v>
      </c>
      <c r="AL18" s="33">
        <f t="shared" si="4"/>
        <v>7.4921547275863004E-2</v>
      </c>
      <c r="AM18" s="7">
        <f t="shared" si="30"/>
        <v>1.3385117210430227E-2</v>
      </c>
      <c r="AN18" s="7">
        <f t="shared" si="31"/>
        <v>5.9811374870009003E-2</v>
      </c>
      <c r="AO18" s="7">
        <f t="shared" si="32"/>
        <v>0.13289814153067808</v>
      </c>
      <c r="AP18" s="7">
        <f t="shared" si="33"/>
        <v>9.5385123742411482E-2</v>
      </c>
      <c r="AQ18" s="7">
        <f t="shared" si="34"/>
        <v>4.9900808806594178E-2</v>
      </c>
      <c r="AR18" s="40">
        <f t="shared" si="35"/>
        <v>8.7740573980278527E-2</v>
      </c>
      <c r="AS18" s="40">
        <f t="shared" si="36"/>
        <v>9.5565751172504793E-2</v>
      </c>
      <c r="AT18" s="40">
        <f t="shared" si="37"/>
        <v>6.9973504660890251E-2</v>
      </c>
      <c r="AU18" s="40">
        <f t="shared" si="38"/>
        <v>8.2786183146150757E-2</v>
      </c>
      <c r="AV18" s="7">
        <f t="shared" si="39"/>
        <v>1.2336849328356176E-2</v>
      </c>
      <c r="AW18" s="7">
        <f t="shared" si="40"/>
        <v>5.8577989192206623E-2</v>
      </c>
      <c r="AX18" s="7">
        <f t="shared" si="41"/>
        <v>0.12878550442447934</v>
      </c>
      <c r="AY18" s="7">
        <f t="shared" si="42"/>
        <v>9.2779089548332624E-2</v>
      </c>
      <c r="AZ18" s="7">
        <f t="shared" si="43"/>
        <v>4.868826628844123E-2</v>
      </c>
      <c r="BA18" s="7">
        <f t="shared" si="44"/>
        <v>8.5254247361000901E-2</v>
      </c>
      <c r="BB18" s="7">
        <f t="shared" si="45"/>
        <v>9.292382269353644E-2</v>
      </c>
      <c r="BC18" s="7">
        <f t="shared" si="46"/>
        <v>6.8145999938165822E-2</v>
      </c>
      <c r="BD18" s="7">
        <f t="shared" si="47"/>
        <v>8.0466634101900428E-2</v>
      </c>
      <c r="BE18" s="7">
        <f t="shared" si="48"/>
        <v>1.2226032437948727E-2</v>
      </c>
      <c r="BF18" s="7">
        <f t="shared" si="49"/>
        <v>5.8777207496240207E-2</v>
      </c>
      <c r="BG18" s="7">
        <f t="shared" si="50"/>
        <v>0.12656574181207908</v>
      </c>
      <c r="BH18" s="7">
        <f t="shared" si="51"/>
        <v>9.0801228165860462E-2</v>
      </c>
      <c r="BI18" s="7">
        <f t="shared" si="52"/>
        <v>4.8617973968534962E-2</v>
      </c>
      <c r="BJ18" s="7">
        <f t="shared" si="53"/>
        <v>8.4234765253369204E-2</v>
      </c>
      <c r="BK18" s="7">
        <f t="shared" si="54"/>
        <v>9.1939664609389002E-2</v>
      </c>
      <c r="BL18" s="7">
        <f t="shared" si="55"/>
        <v>6.7233877777181802E-2</v>
      </c>
      <c r="BM18" s="33">
        <f t="shared" si="56"/>
        <v>7.957143017523971E-2</v>
      </c>
      <c r="BN18" s="40">
        <f t="shared" si="57"/>
        <v>1.3397453616134076E-2</v>
      </c>
      <c r="BO18" s="40">
        <f t="shared" si="58"/>
        <v>5.9907518868777952E-2</v>
      </c>
      <c r="BP18" s="40">
        <f t="shared" si="59"/>
        <v>0.13328548214450778</v>
      </c>
      <c r="BQ18" s="40">
        <f t="shared" si="59"/>
        <v>9.5909012182816403E-2</v>
      </c>
      <c r="BR18" s="40">
        <f t="shared" si="59"/>
        <v>5.0069316579192134E-2</v>
      </c>
      <c r="BS18" s="40">
        <f t="shared" si="59"/>
        <v>8.7956527991652753E-2</v>
      </c>
      <c r="BT18" s="40">
        <f t="shared" si="59"/>
        <v>9.577953373502951E-2</v>
      </c>
      <c r="BU18" s="40">
        <f t="shared" si="59"/>
        <v>7.0272689708039085E-2</v>
      </c>
      <c r="BV18" s="40">
        <f t="shared" si="59"/>
        <v>8.2999659069367585E-2</v>
      </c>
      <c r="BW18" s="40">
        <f t="shared" si="59"/>
        <v>1.234871536034733E-2</v>
      </c>
      <c r="BX18" s="40">
        <f t="shared" si="59"/>
        <v>5.8679990418086844E-2</v>
      </c>
      <c r="BY18" s="40">
        <f t="shared" si="59"/>
        <v>0.12914894219033546</v>
      </c>
      <c r="BZ18" s="40">
        <f t="shared" si="59"/>
        <v>9.3256182147941319E-2</v>
      </c>
      <c r="CA18" s="40">
        <f t="shared" si="59"/>
        <v>4.8847270180669554E-2</v>
      </c>
      <c r="CB18" s="40">
        <f t="shared" si="59"/>
        <v>8.5463222164290809E-2</v>
      </c>
      <c r="CC18" s="40">
        <f t="shared" si="59"/>
        <v>9.313430822320995E-2</v>
      </c>
      <c r="CD18" s="40">
        <f t="shared" si="59"/>
        <v>6.8422620639685336E-2</v>
      </c>
      <c r="CE18" s="40">
        <f t="shared" si="59"/>
        <v>8.0672413031835297E-2</v>
      </c>
      <c r="CF18" s="40">
        <f t="shared" si="60"/>
        <v>1.2225884450921515E-2</v>
      </c>
      <c r="CG18" s="40">
        <f t="shared" si="60"/>
        <v>5.8761442994372699E-2</v>
      </c>
      <c r="CH18" s="40">
        <f t="shared" si="60"/>
        <v>0.12655289100309935</v>
      </c>
      <c r="CI18" s="40">
        <f t="shared" si="60"/>
        <v>9.0886323118162693E-2</v>
      </c>
      <c r="CJ18" s="40">
        <f t="shared" si="60"/>
        <v>4.8687250466056625E-2</v>
      </c>
      <c r="CK18" s="40">
        <f t="shared" si="60"/>
        <v>8.4230876613246866E-2</v>
      </c>
      <c r="CL18" s="40">
        <f t="shared" si="60"/>
        <v>9.1922395507670007E-2</v>
      </c>
      <c r="CM18" s="40">
        <f t="shared" si="60"/>
        <v>6.7315878424308806E-2</v>
      </c>
      <c r="CN18" s="71">
        <f t="shared" si="60"/>
        <v>7.9583163715973224E-2</v>
      </c>
      <c r="CO18" s="40">
        <f t="shared" si="14"/>
        <v>1.5149960671661246E-2</v>
      </c>
      <c r="CP18" s="40">
        <f t="shared" si="13"/>
        <v>6.4213819368711969E-2</v>
      </c>
      <c r="CQ18" s="40">
        <f t="shared" si="13"/>
        <v>0.14333784916816508</v>
      </c>
      <c r="CR18" s="40">
        <f t="shared" si="13"/>
        <v>0.12031891122442968</v>
      </c>
      <c r="CS18" s="40">
        <f t="shared" si="13"/>
        <v>7.1284817260244937E-2</v>
      </c>
      <c r="CT18" s="40">
        <f t="shared" si="13"/>
        <v>9.8897398221411512E-2</v>
      </c>
      <c r="CU18" s="40">
        <f t="shared" si="13"/>
        <v>0.10337374051560767</v>
      </c>
      <c r="CV18" s="40">
        <f t="shared" si="13"/>
        <v>9.6239531520438668E-2</v>
      </c>
      <c r="CW18" s="40">
        <f t="shared" si="13"/>
        <v>9.6081367245576088E-2</v>
      </c>
    </row>
    <row r="19" spans="1:101" x14ac:dyDescent="0.25">
      <c r="A19" s="89"/>
      <c r="B19" s="2" t="s">
        <v>3</v>
      </c>
      <c r="C19" s="7">
        <v>2.2095332671569642E-3</v>
      </c>
      <c r="D19" s="7">
        <v>4.9826539461977582E-3</v>
      </c>
      <c r="E19" s="7">
        <v>3.7889379446102732E-2</v>
      </c>
      <c r="F19" s="7">
        <v>4.322408848788574E-2</v>
      </c>
      <c r="G19" s="7">
        <v>7.5887198985815155E-3</v>
      </c>
      <c r="H19" s="7">
        <f t="shared" si="21"/>
        <v>2.1923942466018875E-2</v>
      </c>
      <c r="I19" s="7">
        <f t="shared" si="22"/>
        <v>2.1080772664037958E-2</v>
      </c>
      <c r="J19" s="7">
        <f t="shared" si="23"/>
        <v>2.3314974462560173E-2</v>
      </c>
      <c r="K19" s="7">
        <f t="shared" si="24"/>
        <v>2.0047020266124101E-2</v>
      </c>
      <c r="L19" s="7">
        <v>2.2445081184628139E-3</v>
      </c>
      <c r="M19" s="7">
        <v>4.043798785836634E-3</v>
      </c>
      <c r="N19" s="7">
        <v>2.9151336767616894E-2</v>
      </c>
      <c r="O19" s="7">
        <v>3.0418342718964365E-2</v>
      </c>
      <c r="P19" s="7">
        <v>6.852428393479079E-3</v>
      </c>
      <c r="Q19" s="40">
        <f t="shared" si="25"/>
        <v>1.6666305208706607E-2</v>
      </c>
      <c r="R19" s="40">
        <f t="shared" si="26"/>
        <v>1.6326519749505528E-2</v>
      </c>
      <c r="S19" s="40">
        <f t="shared" si="27"/>
        <v>1.7252308691805159E-2</v>
      </c>
      <c r="T19" s="40">
        <f t="shared" si="28"/>
        <v>1.5381366438144776E-2</v>
      </c>
      <c r="U19" s="7">
        <v>4.2072588347216297E-3</v>
      </c>
      <c r="V19" s="7">
        <v>3.5830442324785616E-3</v>
      </c>
      <c r="W19" s="7">
        <v>2.6464311994474857E-2</v>
      </c>
      <c r="X19" s="7">
        <v>2.7807723249937036E-2</v>
      </c>
      <c r="Y19" s="7">
        <v>8.2254047322055119E-3</v>
      </c>
      <c r="Z19" s="7">
        <f t="shared" si="16"/>
        <v>1.5323763285897926E-2</v>
      </c>
      <c r="AA19" s="7">
        <f t="shared" si="17"/>
        <v>1.4776663751028646E-2</v>
      </c>
      <c r="AB19" s="7">
        <f t="shared" si="18"/>
        <v>1.6867283240940532E-2</v>
      </c>
      <c r="AC19" s="7">
        <f t="shared" si="19"/>
        <v>1.4394369501492948E-2</v>
      </c>
      <c r="AD19" s="7">
        <v>5.7354345749327561E-3</v>
      </c>
      <c r="AE19" s="7">
        <v>4.8362966174815506E-3</v>
      </c>
      <c r="AF19" s="7">
        <v>2.8422859946371434E-2</v>
      </c>
      <c r="AG19" s="7">
        <v>2.8885760257234792E-2</v>
      </c>
      <c r="AH19" s="7">
        <v>1.0015566625088526E-2</v>
      </c>
      <c r="AI19" s="7">
        <f t="shared" si="2"/>
        <v>1.6853480296802496E-2</v>
      </c>
      <c r="AJ19" s="7">
        <f t="shared" si="3"/>
        <v>1.6374949912396047E-2</v>
      </c>
      <c r="AK19" s="7">
        <f t="shared" si="12"/>
        <v>1.8343177099693565E-2</v>
      </c>
      <c r="AL19" s="33">
        <f t="shared" si="4"/>
        <v>1.5958186769895071E-2</v>
      </c>
      <c r="AM19" s="7">
        <f t="shared" si="30"/>
        <v>2.2314682242595757E-3</v>
      </c>
      <c r="AN19" s="7">
        <f t="shared" si="31"/>
        <v>4.3938380713853861E-3</v>
      </c>
      <c r="AO19" s="7">
        <f t="shared" si="32"/>
        <v>3.2409196281426453E-2</v>
      </c>
      <c r="AP19" s="7">
        <f t="shared" si="33"/>
        <v>3.5192789608246018E-2</v>
      </c>
      <c r="AQ19" s="7">
        <f t="shared" si="34"/>
        <v>7.126944595001088E-3</v>
      </c>
      <c r="AR19" s="40">
        <f t="shared" si="35"/>
        <v>1.8626543237878435E-2</v>
      </c>
      <c r="AS19" s="40">
        <f t="shared" si="36"/>
        <v>1.8099077822127607E-2</v>
      </c>
      <c r="AT19" s="40">
        <f t="shared" si="37"/>
        <v>1.9512690574458584E-2</v>
      </c>
      <c r="AU19" s="40">
        <f t="shared" si="38"/>
        <v>1.7120891555028089E-2</v>
      </c>
      <c r="AV19" s="7">
        <f t="shared" si="39"/>
        <v>3.4624342228785875E-3</v>
      </c>
      <c r="AW19" s="7">
        <f t="shared" si="40"/>
        <v>4.1048695415591635E-3</v>
      </c>
      <c r="AX19" s="7">
        <f t="shared" si="41"/>
        <v>3.0723991886499793E-2</v>
      </c>
      <c r="AY19" s="7">
        <f t="shared" si="42"/>
        <v>3.3555503846439828E-2</v>
      </c>
      <c r="AZ19" s="7">
        <f t="shared" si="43"/>
        <v>7.9880255136732872E-3</v>
      </c>
      <c r="BA19" s="7">
        <f t="shared" si="44"/>
        <v>1.7784549680057635E-2</v>
      </c>
      <c r="BB19" s="7">
        <f t="shared" si="45"/>
        <v>1.7127064401840978E-2</v>
      </c>
      <c r="BC19" s="7">
        <f t="shared" si="46"/>
        <v>1.9271216588643052E-2</v>
      </c>
      <c r="BD19" s="7">
        <f t="shared" si="47"/>
        <v>1.6501882905740548E-2</v>
      </c>
      <c r="BE19" s="7">
        <f t="shared" si="48"/>
        <v>4.4208505722048786E-3</v>
      </c>
      <c r="BF19" s="7">
        <f t="shared" si="49"/>
        <v>4.8908639426043518E-3</v>
      </c>
      <c r="BG19" s="7">
        <f t="shared" si="50"/>
        <v>3.1952322063877082E-2</v>
      </c>
      <c r="BH19" s="7">
        <f t="shared" si="51"/>
        <v>3.4231609523153565E-2</v>
      </c>
      <c r="BI19" s="7">
        <f t="shared" si="52"/>
        <v>9.1107500674886387E-3</v>
      </c>
      <c r="BJ19" s="7">
        <f t="shared" si="53"/>
        <v>1.8743932658412555E-2</v>
      </c>
      <c r="BK19" s="7">
        <f t="shared" si="54"/>
        <v>1.8129451462209338E-2</v>
      </c>
      <c r="BL19" s="7">
        <f t="shared" si="55"/>
        <v>2.0196843639824841E-2</v>
      </c>
      <c r="BM19" s="33">
        <f t="shared" si="56"/>
        <v>1.7482652327710502E-2</v>
      </c>
      <c r="BN19" s="40">
        <f t="shared" si="57"/>
        <v>2.2335248590201785E-3</v>
      </c>
      <c r="BO19" s="40">
        <f t="shared" si="58"/>
        <v>4.4009009613965987E-3</v>
      </c>
      <c r="BP19" s="40">
        <f t="shared" si="59"/>
        <v>3.2503655073978316E-2</v>
      </c>
      <c r="BQ19" s="40">
        <f t="shared" si="59"/>
        <v>3.538608071002361E-2</v>
      </c>
      <c r="BR19" s="40">
        <f t="shared" si="59"/>
        <v>7.1510112501887279E-3</v>
      </c>
      <c r="BS19" s="40">
        <f t="shared" si="59"/>
        <v>1.8672388353174346E-2</v>
      </c>
      <c r="BT19" s="40">
        <f t="shared" si="59"/>
        <v>1.8139565833666011E-2</v>
      </c>
      <c r="BU19" s="40">
        <f t="shared" si="59"/>
        <v>1.9596120799624698E-2</v>
      </c>
      <c r="BV19" s="40">
        <f t="shared" si="59"/>
        <v>1.7165040203898061E-2</v>
      </c>
      <c r="BW19" s="40">
        <f t="shared" si="59"/>
        <v>3.4657645184964082E-3</v>
      </c>
      <c r="BX19" s="40">
        <f t="shared" si="59"/>
        <v>4.1120173069756853E-3</v>
      </c>
      <c r="BY19" s="40">
        <f t="shared" si="59"/>
        <v>3.081069620170445E-2</v>
      </c>
      <c r="BZ19" s="40">
        <f t="shared" si="59"/>
        <v>3.3728054392464943E-2</v>
      </c>
      <c r="CA19" s="40">
        <f t="shared" si="59"/>
        <v>8.0141124386085196E-3</v>
      </c>
      <c r="CB19" s="40">
        <f t="shared" si="59"/>
        <v>1.7828143083155223E-2</v>
      </c>
      <c r="CC19" s="40">
        <f t="shared" si="59"/>
        <v>1.7165859611916041E-2</v>
      </c>
      <c r="CD19" s="40">
        <f t="shared" si="59"/>
        <v>1.9349443006286379E-2</v>
      </c>
      <c r="CE19" s="40">
        <f t="shared" si="59"/>
        <v>1.6544083500361587E-2</v>
      </c>
      <c r="CF19" s="40">
        <f t="shared" si="60"/>
        <v>4.4207970610975556E-3</v>
      </c>
      <c r="CG19" s="40">
        <f t="shared" si="60"/>
        <v>4.8895521750495245E-3</v>
      </c>
      <c r="CH19" s="40">
        <f t="shared" si="60"/>
        <v>3.1949077795867253E-2</v>
      </c>
      <c r="CI19" s="40">
        <f t="shared" si="60"/>
        <v>3.4263689895175413E-2</v>
      </c>
      <c r="CJ19" s="40">
        <f t="shared" si="60"/>
        <v>9.1237321151338042E-3</v>
      </c>
      <c r="CK19" s="40">
        <f t="shared" si="60"/>
        <v>1.8743067357626514E-2</v>
      </c>
      <c r="CL19" s="40">
        <f t="shared" si="60"/>
        <v>1.8126046192647603E-2</v>
      </c>
      <c r="CM19" s="40">
        <f t="shared" si="60"/>
        <v>2.0221476374141865E-2</v>
      </c>
      <c r="CN19" s="71">
        <f t="shared" si="60"/>
        <v>1.7485230305921595E-2</v>
      </c>
      <c r="CO19" s="40">
        <f t="shared" si="14"/>
        <v>3.043671557098939E-3</v>
      </c>
      <c r="CP19" s="40">
        <f t="shared" si="13"/>
        <v>5.2094668117214664E-3</v>
      </c>
      <c r="CQ19" s="40">
        <f t="shared" si="13"/>
        <v>3.8718789673248842E-2</v>
      </c>
      <c r="CR19" s="40">
        <f t="shared" si="13"/>
        <v>4.6501275908875504E-2</v>
      </c>
      <c r="CS19" s="40">
        <f t="shared" si="13"/>
        <v>1.0711282849403567E-2</v>
      </c>
      <c r="CT19" s="40">
        <f t="shared" si="13"/>
        <v>2.3326539283990262E-2</v>
      </c>
      <c r="CU19" s="40">
        <f t="shared" si="13"/>
        <v>2.179384003271673E-2</v>
      </c>
      <c r="CV19" s="40">
        <f t="shared" si="13"/>
        <v>2.8925732795716304E-2</v>
      </c>
      <c r="CW19" s="40">
        <f t="shared" si="13"/>
        <v>2.2039989760138632E-2</v>
      </c>
    </row>
    <row r="20" spans="1:101" x14ac:dyDescent="0.25">
      <c r="A20" s="89"/>
      <c r="B20" s="2" t="s">
        <v>2</v>
      </c>
      <c r="C20" s="7">
        <v>6.5590863953540338E-3</v>
      </c>
      <c r="D20" s="7">
        <v>7.6617519514164428E-2</v>
      </c>
      <c r="E20" s="7">
        <v>0.16527471179849351</v>
      </c>
      <c r="F20" s="7">
        <v>0.2658131913152309</v>
      </c>
      <c r="G20" s="7">
        <v>0.19100760456265561</v>
      </c>
      <c r="H20" s="7">
        <f t="shared" si="21"/>
        <v>0.12657160704079803</v>
      </c>
      <c r="I20" s="7">
        <f t="shared" si="22"/>
        <v>0.11998901834614749</v>
      </c>
      <c r="J20" s="7">
        <f t="shared" si="23"/>
        <v>0.22402007915319158</v>
      </c>
      <c r="K20" s="7">
        <f t="shared" si="24"/>
        <v>0.13500826392925536</v>
      </c>
      <c r="L20" s="7">
        <v>1.3715377268505748E-2</v>
      </c>
      <c r="M20" s="7">
        <v>7.8988508239365374E-2</v>
      </c>
      <c r="N20" s="7">
        <v>0.16932057885748894</v>
      </c>
      <c r="O20" s="7">
        <v>0.23115446500399878</v>
      </c>
      <c r="P20" s="7">
        <v>0.18223536737203908</v>
      </c>
      <c r="Q20" s="40">
        <f t="shared" si="25"/>
        <v>0.12563436699260477</v>
      </c>
      <c r="R20" s="40">
        <f t="shared" si="26"/>
        <v>0.12317936511581384</v>
      </c>
      <c r="S20" s="40">
        <f t="shared" si="27"/>
        <v>0.20382386814683476</v>
      </c>
      <c r="T20" s="40">
        <f t="shared" si="28"/>
        <v>0.13304518141481878</v>
      </c>
      <c r="U20" s="7">
        <v>1.558739255033091E-2</v>
      </c>
      <c r="V20" s="7">
        <v>7.6331309627062596E-2</v>
      </c>
      <c r="W20" s="7">
        <v>0.1723325974986325</v>
      </c>
      <c r="X20" s="7">
        <v>0.22794448913918594</v>
      </c>
      <c r="Y20" s="7">
        <v>0.17958281444540777</v>
      </c>
      <c r="Z20" s="7">
        <f t="shared" si="16"/>
        <v>0.12552147389257109</v>
      </c>
      <c r="AA20" s="7">
        <f t="shared" si="17"/>
        <v>0.12329557318548161</v>
      </c>
      <c r="AB20" s="7">
        <f t="shared" si="18"/>
        <v>0.20092531874611969</v>
      </c>
      <c r="AC20" s="7">
        <f t="shared" si="19"/>
        <v>0.13259976861470391</v>
      </c>
      <c r="AD20" s="7">
        <v>1.5042979942874145E-2</v>
      </c>
      <c r="AE20" s="7">
        <v>7.9004770164760346E-2</v>
      </c>
      <c r="AF20" s="7">
        <v>0.159175864606585</v>
      </c>
      <c r="AG20" s="7">
        <v>0.22278761061956626</v>
      </c>
      <c r="AH20" s="7">
        <v>0.18153798256499859</v>
      </c>
      <c r="AI20" s="7">
        <f t="shared" si="2"/>
        <v>0.12087029136317128</v>
      </c>
      <c r="AJ20" s="7">
        <f t="shared" si="3"/>
        <v>0.11822483160987128</v>
      </c>
      <c r="AK20" s="7">
        <f t="shared" si="12"/>
        <v>0.19974186755723275</v>
      </c>
      <c r="AL20" s="33">
        <f t="shared" si="4"/>
        <v>0.12881356087973422</v>
      </c>
      <c r="AM20" s="7">
        <f t="shared" si="30"/>
        <v>1.1047252247545582E-2</v>
      </c>
      <c r="AN20" s="7">
        <f t="shared" si="31"/>
        <v>7.8104517572376603E-2</v>
      </c>
      <c r="AO20" s="7">
        <f t="shared" si="32"/>
        <v>0.16781213274721646</v>
      </c>
      <c r="AP20" s="7">
        <f t="shared" si="33"/>
        <v>0.24407649633346071</v>
      </c>
      <c r="AQ20" s="7">
        <f t="shared" si="34"/>
        <v>0.18550597584127998</v>
      </c>
      <c r="AR20" s="40">
        <f t="shared" si="35"/>
        <v>0.1259838041057065</v>
      </c>
      <c r="AS20" s="40">
        <f t="shared" si="36"/>
        <v>0.12198988802599603</v>
      </c>
      <c r="AT20" s="40">
        <f t="shared" si="37"/>
        <v>0.21135374876094118</v>
      </c>
      <c r="AU20" s="40">
        <f t="shared" si="38"/>
        <v>0.13377708983886399</v>
      </c>
      <c r="AV20" s="7">
        <f t="shared" si="39"/>
        <v>1.2221312275512014E-2</v>
      </c>
      <c r="AW20" s="7">
        <f t="shared" si="40"/>
        <v>7.6438019062796625E-2</v>
      </c>
      <c r="AX20" s="7">
        <f t="shared" si="41"/>
        <v>0.16970116149841802</v>
      </c>
      <c r="AY20" s="7">
        <f t="shared" si="42"/>
        <v>0.24206331599770012</v>
      </c>
      <c r="AZ20" s="7">
        <f t="shared" si="43"/>
        <v>0.18384239093710819</v>
      </c>
      <c r="BA20" s="7">
        <f t="shared" si="44"/>
        <v>0.12591300165154409</v>
      </c>
      <c r="BB20" s="7">
        <f t="shared" si="45"/>
        <v>0.12206276950877487</v>
      </c>
      <c r="BC20" s="7">
        <f t="shared" si="46"/>
        <v>0.20953588379824292</v>
      </c>
      <c r="BD20" s="7">
        <f t="shared" si="47"/>
        <v>0.13349774309974463</v>
      </c>
      <c r="BE20" s="7">
        <f t="shared" si="48"/>
        <v>1.1879876451060416E-2</v>
      </c>
      <c r="BF20" s="7">
        <f t="shared" si="49"/>
        <v>7.8114716461653508E-2</v>
      </c>
      <c r="BG20" s="7">
        <f t="shared" si="50"/>
        <v>0.16144973623648107</v>
      </c>
      <c r="BH20" s="7">
        <f t="shared" si="51"/>
        <v>0.2388291089921562</v>
      </c>
      <c r="BI20" s="7">
        <f t="shared" si="52"/>
        <v>0.185068601406356</v>
      </c>
      <c r="BJ20" s="7">
        <f t="shared" si="53"/>
        <v>0.12299594881358859</v>
      </c>
      <c r="BK20" s="7">
        <f t="shared" si="54"/>
        <v>0.11888258446762112</v>
      </c>
      <c r="BL20" s="7">
        <f t="shared" si="55"/>
        <v>0.20879366617351988</v>
      </c>
      <c r="BM20" s="33">
        <f t="shared" si="56"/>
        <v>0.13112317105305105</v>
      </c>
      <c r="BN20" s="40">
        <f t="shared" si="57"/>
        <v>1.1057433957835896E-2</v>
      </c>
      <c r="BO20" s="40">
        <f t="shared" si="58"/>
        <v>7.8230066945846929E-2</v>
      </c>
      <c r="BP20" s="40">
        <f t="shared" si="59"/>
        <v>0.16830123254769314</v>
      </c>
      <c r="BQ20" s="40">
        <f t="shared" si="59"/>
        <v>0.24541704976555509</v>
      </c>
      <c r="BR20" s="40">
        <f t="shared" si="59"/>
        <v>0.18613240253736377</v>
      </c>
      <c r="BS20" s="40">
        <f t="shared" si="59"/>
        <v>0.12629388536720962</v>
      </c>
      <c r="BT20" s="40">
        <f t="shared" si="59"/>
        <v>0.12226278192934875</v>
      </c>
      <c r="BU20" s="40">
        <f t="shared" si="59"/>
        <v>0.21225743197067284</v>
      </c>
      <c r="BV20" s="40">
        <f t="shared" si="59"/>
        <v>0.13412205305220837</v>
      </c>
      <c r="BW20" s="40">
        <f t="shared" si="59"/>
        <v>1.2233067179748527E-2</v>
      </c>
      <c r="BX20" s="40">
        <f t="shared" si="59"/>
        <v>7.6571119767613896E-2</v>
      </c>
      <c r="BY20" s="40">
        <f t="shared" si="59"/>
        <v>0.17018006486004861</v>
      </c>
      <c r="BZ20" s="40">
        <f t="shared" si="59"/>
        <v>0.24330806432689217</v>
      </c>
      <c r="CA20" s="40">
        <f t="shared" si="59"/>
        <v>0.18444277492988348</v>
      </c>
      <c r="CB20" s="40">
        <f t="shared" si="59"/>
        <v>0.12622163899884661</v>
      </c>
      <c r="CC20" s="40">
        <f t="shared" si="59"/>
        <v>0.12233925885185973</v>
      </c>
      <c r="CD20" s="40">
        <f t="shared" si="59"/>
        <v>0.21038643941738969</v>
      </c>
      <c r="CE20" s="40">
        <f t="shared" si="59"/>
        <v>0.13383913954350538</v>
      </c>
      <c r="CF20" s="40">
        <f t="shared" si="60"/>
        <v>1.1879732653993905E-2</v>
      </c>
      <c r="CG20" s="40">
        <f t="shared" si="60"/>
        <v>7.8093765490248171E-2</v>
      </c>
      <c r="CH20" s="40">
        <f t="shared" si="60"/>
        <v>0.16143334349314864</v>
      </c>
      <c r="CI20" s="40">
        <f t="shared" si="60"/>
        <v>0.23905292922067722</v>
      </c>
      <c r="CJ20" s="40">
        <f t="shared" si="60"/>
        <v>0.18533230849779017</v>
      </c>
      <c r="CK20" s="40">
        <f t="shared" si="60"/>
        <v>0.12299027079003141</v>
      </c>
      <c r="CL20" s="40">
        <f t="shared" si="60"/>
        <v>0.1188602546554284</v>
      </c>
      <c r="CM20" s="40">
        <f t="shared" si="60"/>
        <v>0.2090483177912503</v>
      </c>
      <c r="CN20" s="71">
        <f t="shared" si="60"/>
        <v>0.13114250637309333</v>
      </c>
      <c r="CO20" s="40">
        <f t="shared" si="14"/>
        <v>9.0352587122533995E-3</v>
      </c>
      <c r="CP20" s="40">
        <f t="shared" si="13"/>
        <v>8.0105186797096495E-2</v>
      </c>
      <c r="CQ20" s="40">
        <f t="shared" si="13"/>
        <v>0.16889262632383675</v>
      </c>
      <c r="CR20" s="40">
        <f t="shared" si="13"/>
        <v>0.28596676024834017</v>
      </c>
      <c r="CS20" s="40">
        <f t="shared" si="13"/>
        <v>0.26960231846744775</v>
      </c>
      <c r="CT20" s="40">
        <f t="shared" si="13"/>
        <v>0.13466909833626689</v>
      </c>
      <c r="CU20" s="40">
        <f t="shared" si="13"/>
        <v>0.12404770513842028</v>
      </c>
      <c r="CV20" s="40">
        <f t="shared" si="13"/>
        <v>0.27793060467924208</v>
      </c>
      <c r="CW20" s="40">
        <f t="shared" si="13"/>
        <v>0.14843007664151886</v>
      </c>
    </row>
    <row r="21" spans="1:101" ht="15.75" thickBot="1" x14ac:dyDescent="0.3">
      <c r="A21" s="90"/>
      <c r="B21" s="34" t="s">
        <v>1</v>
      </c>
      <c r="C21" s="35">
        <v>7.4478649452844889E-4</v>
      </c>
      <c r="D21" s="35">
        <v>2.1682567215901695E-3</v>
      </c>
      <c r="E21" s="35">
        <v>8.707382879598595E-3</v>
      </c>
      <c r="F21" s="35">
        <v>2.2122081113964388E-2</v>
      </c>
      <c r="G21" s="35">
        <v>1.1327629911310375E-2</v>
      </c>
      <c r="H21" s="35">
        <f t="shared" si="21"/>
        <v>6.9221819814079787E-3</v>
      </c>
      <c r="I21" s="35">
        <f t="shared" si="22"/>
        <v>5.3672267680889589E-3</v>
      </c>
      <c r="J21" s="35">
        <f t="shared" si="23"/>
        <v>1.6091332216394263E-2</v>
      </c>
      <c r="K21" s="35">
        <f t="shared" si="24"/>
        <v>7.4989908158167792E-3</v>
      </c>
      <c r="L21" s="35">
        <v>7.1633237821136465E-4</v>
      </c>
      <c r="M21" s="35">
        <v>2.1682567215901695E-3</v>
      </c>
      <c r="N21" s="35">
        <v>7.9102281089495751E-3</v>
      </c>
      <c r="O21" s="35">
        <v>1.7095736121999227E-2</v>
      </c>
      <c r="P21" s="35">
        <v>1.1130136986406585E-2</v>
      </c>
      <c r="Q21" s="43">
        <f t="shared" si="25"/>
        <v>6.0147930846215043E-3</v>
      </c>
      <c r="R21" s="43">
        <f t="shared" si="26"/>
        <v>4.9772550544209529E-3</v>
      </c>
      <c r="S21" s="43">
        <f t="shared" si="27"/>
        <v>1.3762817223679042E-2</v>
      </c>
      <c r="T21" s="43">
        <f t="shared" si="28"/>
        <v>6.6845491685741725E-3</v>
      </c>
      <c r="U21" s="35">
        <v>3.5816618910568233E-4</v>
      </c>
      <c r="V21" s="35">
        <v>2.1682567215901695E-3</v>
      </c>
      <c r="W21" s="35">
        <v>7.9102281089495751E-3</v>
      </c>
      <c r="X21" s="35">
        <v>1.6492357200028288E-2</v>
      </c>
      <c r="Y21" s="35">
        <v>1.3620797011378461E-2</v>
      </c>
      <c r="Z21" s="35">
        <f t="shared" si="16"/>
        <v>5.9089780699386925E-3</v>
      </c>
      <c r="AA21" s="35">
        <f t="shared" si="17"/>
        <v>4.9772550544209529E-3</v>
      </c>
      <c r="AB21" s="35">
        <f t="shared" si="18"/>
        <v>1.4888046048225745E-2</v>
      </c>
      <c r="AC21" s="35">
        <f t="shared" si="19"/>
        <v>6.918692715432672E-3</v>
      </c>
      <c r="AD21" s="35">
        <v>2.7459407834123824E-3</v>
      </c>
      <c r="AE21" s="35">
        <v>4.8785776231746554E-3</v>
      </c>
      <c r="AF21" s="35">
        <v>1.0363012018638866E-2</v>
      </c>
      <c r="AG21" s="35">
        <v>1.8503620273399163E-2</v>
      </c>
      <c r="AH21" s="35">
        <v>1.1130136986406585E-2</v>
      </c>
      <c r="AI21" s="35">
        <f t="shared" si="2"/>
        <v>8.4064485588788741E-3</v>
      </c>
      <c r="AJ21" s="35">
        <f t="shared" si="3"/>
        <v>7.5615876965605339E-3</v>
      </c>
      <c r="AK21" s="35">
        <f t="shared" si="12"/>
        <v>1.4384130975661727E-2</v>
      </c>
      <c r="AL21" s="36">
        <f t="shared" si="4"/>
        <v>8.7630632714286154E-3</v>
      </c>
      <c r="AM21" s="35">
        <f t="shared" si="30"/>
        <v>7.2694110569891679E-4</v>
      </c>
      <c r="AN21" s="35">
        <f t="shared" si="31"/>
        <v>2.1682567215901695E-3</v>
      </c>
      <c r="AO21" s="35">
        <f t="shared" si="32"/>
        <v>8.2074363452897085E-3</v>
      </c>
      <c r="AP21" s="35">
        <f t="shared" si="33"/>
        <v>1.8969739998414292E-2</v>
      </c>
      <c r="AQ21" s="35">
        <f t="shared" si="34"/>
        <v>1.1203769518082361E-2</v>
      </c>
      <c r="AR21" s="43">
        <f t="shared" si="35"/>
        <v>6.3531006048398913E-3</v>
      </c>
      <c r="AS21" s="43">
        <f t="shared" si="36"/>
        <v>5.1226506657994593E-3</v>
      </c>
      <c r="AT21" s="43">
        <f t="shared" si="37"/>
        <v>1.4630972141340765E-2</v>
      </c>
      <c r="AU21" s="43">
        <f t="shared" si="38"/>
        <v>6.98820258004639E-3</v>
      </c>
      <c r="AV21" s="35">
        <f t="shared" si="39"/>
        <v>5.0231227382951872E-4</v>
      </c>
      <c r="AW21" s="35">
        <f t="shared" si="40"/>
        <v>2.1682567215901695E-3</v>
      </c>
      <c r="AX21" s="35">
        <f t="shared" si="41"/>
        <v>8.2074363452897085E-3</v>
      </c>
      <c r="AY21" s="35">
        <f t="shared" si="42"/>
        <v>1.8591322642059763E-2</v>
      </c>
      <c r="AZ21" s="35">
        <f t="shared" si="43"/>
        <v>1.2765821071273935E-2</v>
      </c>
      <c r="BA21" s="35">
        <f t="shared" si="44"/>
        <v>6.2867372688650662E-3</v>
      </c>
      <c r="BB21" s="35">
        <f t="shared" si="45"/>
        <v>5.1226506657994593E-3</v>
      </c>
      <c r="BC21" s="35">
        <f t="shared" si="46"/>
        <v>1.5336674812703531E-2</v>
      </c>
      <c r="BD21" s="35">
        <f t="shared" si="47"/>
        <v>7.1350489128951429E-3</v>
      </c>
      <c r="BE21" s="35">
        <f t="shared" si="48"/>
        <v>1.9998378197940989E-3</v>
      </c>
      <c r="BF21" s="35">
        <f t="shared" si="49"/>
        <v>3.8680716025936259E-3</v>
      </c>
      <c r="BG21" s="35">
        <f t="shared" si="50"/>
        <v>9.7457333739324366E-3</v>
      </c>
      <c r="BH21" s="35">
        <f t="shared" si="51"/>
        <v>1.9852713829992492E-2</v>
      </c>
      <c r="BI21" s="35">
        <f t="shared" si="52"/>
        <v>1.1203769518082361E-2</v>
      </c>
      <c r="BJ21" s="35">
        <f t="shared" si="53"/>
        <v>7.8530600978281174E-3</v>
      </c>
      <c r="BK21" s="35">
        <f t="shared" si="54"/>
        <v>6.743450284030535E-3</v>
      </c>
      <c r="BL21" s="35">
        <f t="shared" si="55"/>
        <v>1.5020637572019043E-2</v>
      </c>
      <c r="BM21" s="36">
        <f t="shared" si="56"/>
        <v>8.291771172364017E-3</v>
      </c>
      <c r="BN21" s="43">
        <f t="shared" si="57"/>
        <v>7.2761109164388245E-4</v>
      </c>
      <c r="BO21" s="43">
        <f t="shared" si="58"/>
        <v>2.1717420932611002E-3</v>
      </c>
      <c r="BP21" s="43">
        <f t="shared" si="59"/>
        <v>8.2313574731199164E-3</v>
      </c>
      <c r="BQ21" s="43">
        <f t="shared" si="59"/>
        <v>1.9073928441147709E-2</v>
      </c>
      <c r="BR21" s="43">
        <f t="shared" si="59"/>
        <v>1.124160301800638E-2</v>
      </c>
      <c r="BS21" s="43">
        <f t="shared" si="59"/>
        <v>6.3687373564365653E-3</v>
      </c>
      <c r="BT21" s="43">
        <f t="shared" si="59"/>
        <v>5.1341101413209436E-3</v>
      </c>
      <c r="BU21" s="43">
        <f t="shared" si="59"/>
        <v>1.4693529649516954E-2</v>
      </c>
      <c r="BV21" s="43">
        <f t="shared" si="59"/>
        <v>7.0062226522457326E-3</v>
      </c>
      <c r="BW21" s="43">
        <f t="shared" si="59"/>
        <v>5.0279541610938024E-4</v>
      </c>
      <c r="BX21" s="43">
        <f t="shared" si="59"/>
        <v>2.1720322838222482E-3</v>
      </c>
      <c r="BY21" s="43">
        <f t="shared" si="59"/>
        <v>8.2305980539157577E-3</v>
      </c>
      <c r="BZ21" s="43">
        <f t="shared" si="59"/>
        <v>1.8686923735933871E-2</v>
      </c>
      <c r="CA21" s="43">
        <f t="shared" si="59"/>
        <v>1.280751110036221E-2</v>
      </c>
      <c r="CB21" s="43">
        <f t="shared" si="59"/>
        <v>6.3021472891838593E-3</v>
      </c>
      <c r="CC21" s="43">
        <f t="shared" si="59"/>
        <v>5.1342541901430415E-3</v>
      </c>
      <c r="CD21" s="43">
        <f t="shared" si="59"/>
        <v>1.5398929996419616E-2</v>
      </c>
      <c r="CE21" s="43">
        <f t="shared" si="59"/>
        <v>7.1532955159339775E-3</v>
      </c>
      <c r="CF21" s="43">
        <f t="shared" si="60"/>
        <v>1.999813613245052E-3</v>
      </c>
      <c r="CG21" s="43">
        <f t="shared" si="60"/>
        <v>3.8670341558587388E-3</v>
      </c>
      <c r="CH21" s="43">
        <f t="shared" si="60"/>
        <v>9.7447438442527408E-3</v>
      </c>
      <c r="CI21" s="43">
        <f t="shared" si="60"/>
        <v>1.9871318927859091E-2</v>
      </c>
      <c r="CJ21" s="43">
        <f t="shared" si="60"/>
        <v>1.1219733941276035E-2</v>
      </c>
      <c r="CK21" s="43">
        <f t="shared" si="60"/>
        <v>7.8526975666987475E-3</v>
      </c>
      <c r="CL21" s="43">
        <f t="shared" si="60"/>
        <v>6.742183656298242E-3</v>
      </c>
      <c r="CM21" s="43">
        <f t="shared" si="60"/>
        <v>1.503895723528832E-2</v>
      </c>
      <c r="CN21" s="74">
        <f t="shared" si="60"/>
        <v>8.2929938704428344E-3</v>
      </c>
      <c r="CO21" s="43">
        <f t="shared" si="14"/>
        <v>1.0259567046141361E-3</v>
      </c>
      <c r="CP21" s="43">
        <f t="shared" si="13"/>
        <v>2.2669568371360602E-3</v>
      </c>
      <c r="CQ21" s="43">
        <f t="shared" si="13"/>
        <v>8.8979901821618166E-3</v>
      </c>
      <c r="CR21" s="43">
        <f t="shared" si="13"/>
        <v>2.3799345076930736E-2</v>
      </c>
      <c r="CS21" s="43">
        <f t="shared" si="13"/>
        <v>1.5988658115591976E-2</v>
      </c>
      <c r="CT21" s="43">
        <f t="shared" si="13"/>
        <v>7.3650325515365158E-3</v>
      </c>
      <c r="CU21" s="43">
        <f t="shared" si="13"/>
        <v>5.5487758189523709E-3</v>
      </c>
      <c r="CV21" s="43">
        <f t="shared" si="13"/>
        <v>1.9963718028769881E-2</v>
      </c>
      <c r="CW21" s="43">
        <f t="shared" si="13"/>
        <v>8.2445011077913345E-3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2.6457556316195636E-2</v>
      </c>
      <c r="F22" s="31">
        <v>7.3371204410214247E-2</v>
      </c>
      <c r="G22" s="31">
        <v>0.30126610304061319</v>
      </c>
      <c r="H22" s="31">
        <f t="shared" si="21"/>
        <v>1.8905271617998241E-2</v>
      </c>
      <c r="I22" s="31">
        <f t="shared" si="22"/>
        <v>1.2943156029404691E-2</v>
      </c>
      <c r="J22" s="31">
        <f t="shared" si="23"/>
        <v>0.20069374104266641</v>
      </c>
      <c r="K22" s="31">
        <f t="shared" si="24"/>
        <v>5.5875001971657595E-2</v>
      </c>
      <c r="L22" s="32"/>
      <c r="M22" s="32"/>
      <c r="N22" s="31">
        <v>2.5386626452035616E-2</v>
      </c>
      <c r="O22" s="31">
        <v>0.11250811868473014</v>
      </c>
      <c r="P22" s="31">
        <v>0.27644398869199888</v>
      </c>
      <c r="Q22" s="39">
        <f t="shared" si="25"/>
        <v>2.3150904752016338E-2</v>
      </c>
      <c r="R22" s="39">
        <f t="shared" si="26"/>
        <v>1.2419252303651781E-2</v>
      </c>
      <c r="S22" s="39">
        <f t="shared" si="27"/>
        <v>0.20409740365694395</v>
      </c>
      <c r="T22" s="39">
        <f t="shared" si="28"/>
        <v>5.6314771590517086E-2</v>
      </c>
      <c r="U22" s="32"/>
      <c r="V22" s="32"/>
      <c r="W22" s="31">
        <v>5.5434581335233227E-2</v>
      </c>
      <c r="X22" s="31">
        <v>0.11971544248330522</v>
      </c>
      <c r="Y22" s="31">
        <v>0.27431921011126831</v>
      </c>
      <c r="Z22" s="39">
        <f t="shared" si="16"/>
        <v>3.5563051810477905E-2</v>
      </c>
      <c r="AA22" s="39">
        <f t="shared" si="17"/>
        <v>2.7118847525893452E-2</v>
      </c>
      <c r="AB22" s="39">
        <f t="shared" si="18"/>
        <v>0.20609097780957394</v>
      </c>
      <c r="AC22" s="39">
        <f t="shared" si="19"/>
        <v>6.6823587303960208E-2</v>
      </c>
      <c r="AD22" s="32"/>
      <c r="AE22" s="32"/>
      <c r="AF22" s="31">
        <v>2.6053709443203586E-2</v>
      </c>
      <c r="AG22" s="31">
        <v>0.113436890887814</v>
      </c>
      <c r="AH22" s="31">
        <v>0.27727089015210243</v>
      </c>
      <c r="AI22" s="39">
        <f t="shared" si="2"/>
        <v>2.3517947997300212E-2</v>
      </c>
      <c r="AJ22" s="39">
        <f t="shared" si="3"/>
        <v>1.274559231540728E-2</v>
      </c>
      <c r="AK22" s="39">
        <f t="shared" si="12"/>
        <v>0.20496926172336732</v>
      </c>
      <c r="AL22" s="39">
        <f t="shared" si="4"/>
        <v>5.6742024441067893E-2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(AM22*cis_wt+AN22*First_line_Wt+AO22*Sec_Line_wt+AP22*Active_Wt)/SUM(cis_wt,First_line_Wt,Sec_Line_wt,Active_Wt)</f>
        <v>2.3150904752016338E-2</v>
      </c>
      <c r="AS22" s="39">
        <f>(AN22*First_line_Wt+AO22*Sec_Line_wt)/SUM(First_line_Wt,Sec_Line_wt)</f>
        <v>1.2419252303651781E-2</v>
      </c>
      <c r="AT22" s="39">
        <f>(AP22*Active_Wt+AQ22*NonActive_Wt)/SUM(Active_Wt,NonActive_Wt)</f>
        <v>0.20409740365694395</v>
      </c>
      <c r="AU22" s="39">
        <f>(AM22*cis_wt+AN22*First_line_Wt+AO22*Sec_Line_wt+AP22*Active_Wt+AQ22*NonActive_Wt)/SUM(cis_wt,First_line_Wt,Sec_Line_wt,Active_Wt,NonActive_Wt)</f>
        <v>5.6314771590517086E-2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(AV22*cis_wt+AW22*First_line_Wt+AX22*Sec_Line_wt+AY22*Active_Wt)/SUM(cis_wt,First_line_Wt,Sec_Line_wt,Active_Wt)</f>
        <v>3.5563051810477905E-2</v>
      </c>
      <c r="BB22" s="39">
        <f>(AW22*First_line_Wt+AX22*Sec_Line_wt)/SUM(First_line_Wt,Sec_Line_wt)</f>
        <v>2.7118847525893452E-2</v>
      </c>
      <c r="BC22" s="39">
        <f>(AY22*Active_Wt+AZ22*NonActive_Wt)/SUM(Active_Wt,NonActive_Wt)</f>
        <v>0.20609097780957394</v>
      </c>
      <c r="BD22" s="39">
        <f>(AV22*cis_wt+AW22*First_line_Wt+AX22*Sec_Line_wt+AY22*Active_Wt+AZ22*NonActive_Wt)/SUM(cis_wt,First_line_Wt,Sec_Line_wt,Active_Wt,NonActive_Wt)</f>
        <v>6.6823587303960208E-2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61">(BE22*cis_wt+BF22*First_line_Wt+BG22*Sec_Line_wt+BH22*Active_Wt)/SUM(cis_wt,First_line_Wt,Sec_Line_wt,Active_Wt)</f>
        <v>2.3517947997300212E-2</v>
      </c>
      <c r="BK22" s="39">
        <f t="shared" ref="BK22:BK37" si="62">(BF22*First_line_Wt+BG22*Sec_Line_wt)/SUM(First_line_Wt,Sec_Line_wt)</f>
        <v>1.274559231540728E-2</v>
      </c>
      <c r="BL22" s="39">
        <f>(BH22*Active_Wt+BI22*NonActive_Wt)/SUM(Active_Wt,NonActive_Wt)</f>
        <v>0.20496926172336732</v>
      </c>
      <c r="BM22" s="39">
        <f t="shared" ref="BM22:BM37" si="63">(BE22*cis_wt+BF22*First_line_Wt+BG22*Sec_Line_wt+BH22*Active_Wt+BI22*NonActive_Wt)/SUM(cis_wt,First_line_Wt,Sec_Line_wt,Active_Wt,NonActive_Wt)</f>
        <v>5.6742024441067893E-2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(BN22*cis_wt+BO22*First_line_Wt+BP22*Sec_Line_wt+BQ22*Active_Wt)/SUM(cis_wt,First_line_Wt,Sec_Line_wt,Active_Wt)</f>
        <v>2.3150904752016338E-2</v>
      </c>
      <c r="BT22" s="39">
        <f>(BO22*First_line_Wt+BP22*Sec_Line_wt)/SUM(First_line_Wt,Sec_Line_wt)</f>
        <v>1.2419252303651781E-2</v>
      </c>
      <c r="BU22" s="39">
        <f>(BQ22*Active_Wt+BR22*NonActive_Wt)/SUM(Active_Wt,NonActive_Wt)</f>
        <v>0.20409740365694395</v>
      </c>
      <c r="BV22" s="39">
        <f>(BN22*cis_wt+BO22*First_line_Wt+BP22*Sec_Line_wt+BQ22*Active_Wt+BR22*NonActive_Wt)/SUM(cis_wt,First_line_Wt,Sec_Line_wt,Active_Wt,NonActive_Wt)</f>
        <v>5.6314771590517086E-2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(BW22*cis_wt+BX22*First_line_Wt+BY22*Sec_Line_wt+BZ22*Active_Wt)/SUM(cis_wt,First_line_Wt,Sec_Line_wt,Active_Wt)</f>
        <v>3.5563051810477905E-2</v>
      </c>
      <c r="CC22" s="39">
        <f>(BX22*First_line_Wt+BY22*Sec_Line_wt)/SUM(First_line_Wt,Sec_Line_wt)</f>
        <v>2.7118847525893452E-2</v>
      </c>
      <c r="CD22" s="39">
        <f>(BZ22*Active_Wt+CA22*NonActive_Wt)/SUM(Active_Wt,NonActive_Wt)</f>
        <v>0.20609097780957394</v>
      </c>
      <c r="CE22" s="39">
        <f>(BW22*cis_wt+BX22*First_line_Wt+BY22*Sec_Line_wt+BZ22*Active_Wt+CA22*NonActive_Wt)/SUM(cis_wt,First_line_Wt,Sec_Line_wt,Active_Wt,NonActive_Wt)</f>
        <v>6.6823587303960208E-2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4">(CF22*cis_wt+CG22*First_line_Wt+CH22*Sec_Line_wt+CI22*Active_Wt)/SUM(cis_wt,First_line_Wt,Sec_Line_wt,Active_Wt)</f>
        <v>2.3517947997300212E-2</v>
      </c>
      <c r="CL22" s="39">
        <f t="shared" ref="CL22:CL37" si="65">(CG22*First_line_Wt+CH22*Sec_Line_wt)/SUM(First_line_Wt,Sec_Line_wt)</f>
        <v>1.274559231540728E-2</v>
      </c>
      <c r="CM22" s="39">
        <f>(CI22*Active_Wt+CJ22*NonActive_Wt)/SUM(Active_Wt,NonActive_Wt)</f>
        <v>0.20496926172336732</v>
      </c>
      <c r="CN22" s="39">
        <f t="shared" ref="CN22:CN37" si="66">(CF22*cis_wt+CG22*First_line_Wt+CH22*Sec_Line_wt+CI22*Active_Wt+CJ22*NonActive_Wt)/SUM(cis_wt,First_line_Wt,Sec_Line_wt,Active_Wt,NonActive_Wt)</f>
        <v>5.6742024441067893E-2</v>
      </c>
      <c r="CO22" s="72"/>
      <c r="CP22" s="72"/>
      <c r="CQ22" s="72"/>
      <c r="CR22" s="72"/>
      <c r="CS22" s="72"/>
      <c r="CT22" s="72"/>
      <c r="CU22" s="72"/>
      <c r="CV22" s="72"/>
      <c r="CW22" s="72"/>
    </row>
    <row r="23" spans="1:101" x14ac:dyDescent="0.25">
      <c r="A23" s="89"/>
      <c r="B23" s="2" t="s">
        <v>15</v>
      </c>
      <c r="C23" s="7">
        <v>0.21746334189646052</v>
      </c>
      <c r="D23" s="7">
        <v>6.0042902991466258E-2</v>
      </c>
      <c r="E23" s="7">
        <v>2.8807395296535847E-2</v>
      </c>
      <c r="F23" s="7">
        <v>0.1107340828871866</v>
      </c>
      <c r="G23" s="7">
        <v>0.10236988054343103</v>
      </c>
      <c r="H23" s="7">
        <f t="shared" si="21"/>
        <v>6.9012522824554709E-2</v>
      </c>
      <c r="I23" s="7">
        <f t="shared" si="22"/>
        <v>4.476235157086219E-2</v>
      </c>
      <c r="J23" s="7">
        <f t="shared" si="23"/>
        <v>0.10606108903908296</v>
      </c>
      <c r="K23" s="7">
        <f t="shared" si="24"/>
        <v>7.3380028451890261E-2</v>
      </c>
      <c r="L23" s="7">
        <v>0.21673632513859131</v>
      </c>
      <c r="M23" s="7">
        <v>4.069577940812618E-2</v>
      </c>
      <c r="N23" s="7">
        <v>3.3154997843979774E-2</v>
      </c>
      <c r="O23" s="7">
        <v>7.8980303493343729E-2</v>
      </c>
      <c r="P23" s="7">
        <v>0.11442750925542185</v>
      </c>
      <c r="Q23" s="40">
        <f t="shared" si="25"/>
        <v>5.9068500269634144E-2</v>
      </c>
      <c r="R23" s="40">
        <f t="shared" si="26"/>
        <v>3.7006795013574977E-2</v>
      </c>
      <c r="S23" s="40">
        <f t="shared" si="27"/>
        <v>9.8784292881802294E-2</v>
      </c>
      <c r="T23" s="40">
        <f t="shared" si="28"/>
        <v>6.6316699761535966E-2</v>
      </c>
      <c r="U23" s="7">
        <v>0.20959126049433624</v>
      </c>
      <c r="V23" s="7">
        <v>4.0722125810980135E-2</v>
      </c>
      <c r="W23" s="7">
        <v>2.9727592204644195E-2</v>
      </c>
      <c r="X23" s="7">
        <v>6.0248651720576654E-2</v>
      </c>
      <c r="Y23" s="7">
        <v>0.1070996502421618</v>
      </c>
      <c r="Z23" s="40">
        <f t="shared" si="16"/>
        <v>5.4853509348022703E-2</v>
      </c>
      <c r="AA23" s="40">
        <f t="shared" si="17"/>
        <v>3.5343550320611428E-2</v>
      </c>
      <c r="AB23" s="40">
        <f t="shared" si="18"/>
        <v>8.6423822869123756E-2</v>
      </c>
      <c r="AC23" s="40">
        <f t="shared" si="19"/>
        <v>6.1694138521495648E-2</v>
      </c>
      <c r="AD23" s="7">
        <v>0.20400921561380658</v>
      </c>
      <c r="AE23" s="7">
        <v>4.0674719237529834E-2</v>
      </c>
      <c r="AF23" s="7">
        <v>3.3546297322804619E-2</v>
      </c>
      <c r="AG23" s="7">
        <v>6.2686668184845168E-2</v>
      </c>
      <c r="AH23" s="7">
        <v>9.2074678329943996E-2</v>
      </c>
      <c r="AI23" s="7">
        <f t="shared" si="2"/>
        <v>5.6062971016789677E-2</v>
      </c>
      <c r="AJ23" s="7">
        <f t="shared" si="3"/>
        <v>3.7187463045647975E-2</v>
      </c>
      <c r="AK23" s="7">
        <f t="shared" si="12"/>
        <v>7.9105447283198849E-2</v>
      </c>
      <c r="AL23" s="33">
        <f t="shared" si="4"/>
        <v>6.0778012767568376E-2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(AM23*cis_wt+AN23*First_line_Wt+AO23*Sec_Line_wt+AP23*Active_Wt)/SUM(cis_wt,First_line_Wt,Sec_Line_wt,Active_Wt)</f>
        <v>5.9068500269634144E-2</v>
      </c>
      <c r="AS23" s="40">
        <f>(AN23*First_line_Wt+AO23*Sec_Line_wt)/SUM(First_line_Wt,Sec_Line_wt)</f>
        <v>3.7006795013574977E-2</v>
      </c>
      <c r="AT23" s="40">
        <f>(AP23*Active_Wt+AQ23*NonActive_Wt)/SUM(Active_Wt,NonActive_Wt)</f>
        <v>9.8784292881802294E-2</v>
      </c>
      <c r="AU23" s="40">
        <f>(AM23*cis_wt+AN23*First_line_Wt+AO23*Sec_Line_wt+AP23*Active_Wt+AQ23*NonActive_Wt)/SUM(cis_wt,First_line_Wt,Sec_Line_wt,Active_Wt,NonActive_Wt)</f>
        <v>6.6316699761535966E-2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(AV23*cis_wt+AW23*First_line_Wt+AX23*Sec_Line_wt+AY23*Active_Wt)/SUM(cis_wt,First_line_Wt,Sec_Line_wt,Active_Wt)</f>
        <v>5.4853509348022703E-2</v>
      </c>
      <c r="BB23" s="40">
        <f>(AW23*First_line_Wt+AX23*Sec_Line_wt)/SUM(First_line_Wt,Sec_Line_wt)</f>
        <v>3.5343550320611428E-2</v>
      </c>
      <c r="BC23" s="40">
        <f>(AY23*Active_Wt+AZ23*NonActive_Wt)/SUM(Active_Wt,NonActive_Wt)</f>
        <v>8.6423822869123756E-2</v>
      </c>
      <c r="BD23" s="40">
        <f>(AV23*cis_wt+AW23*First_line_Wt+AX23*Sec_Line_wt+AY23*Active_Wt+AZ23*NonActive_Wt)/SUM(cis_wt,First_line_Wt,Sec_Line_wt,Active_Wt,NonActive_Wt)</f>
        <v>6.1694138521495648E-2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61"/>
        <v>5.6062971016789677E-2</v>
      </c>
      <c r="BK23" s="7">
        <f t="shared" si="62"/>
        <v>3.7187463045647975E-2</v>
      </c>
      <c r="BL23" s="7">
        <f>(BH23*Active_Wt+BI23*NonActive_Wt)/SUM(Active_Wt,NonActive_Wt)</f>
        <v>7.9105447283198849E-2</v>
      </c>
      <c r="BM23" s="33">
        <f t="shared" si="63"/>
        <v>6.0778012767568376E-2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(BN23*cis_wt+BO23*First_line_Wt+BP23*Sec_Line_wt+BQ23*Active_Wt)/SUM(cis_wt,First_line_Wt,Sec_Line_wt,Active_Wt)</f>
        <v>5.9068500269634144E-2</v>
      </c>
      <c r="BT23" s="40">
        <f>(BO23*First_line_Wt+BP23*Sec_Line_wt)/SUM(First_line_Wt,Sec_Line_wt)</f>
        <v>3.7006795013574977E-2</v>
      </c>
      <c r="BU23" s="40">
        <f>(BQ23*Active_Wt+BR23*NonActive_Wt)/SUM(Active_Wt,NonActive_Wt)</f>
        <v>9.8784292881802294E-2</v>
      </c>
      <c r="BV23" s="40">
        <f>(BN23*cis_wt+BO23*First_line_Wt+BP23*Sec_Line_wt+BQ23*Active_Wt+BR23*NonActive_Wt)/SUM(cis_wt,First_line_Wt,Sec_Line_wt,Active_Wt,NonActive_Wt)</f>
        <v>6.6316699761535966E-2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(BW23*cis_wt+BX23*First_line_Wt+BY23*Sec_Line_wt+BZ23*Active_Wt)/SUM(cis_wt,First_line_Wt,Sec_Line_wt,Active_Wt)</f>
        <v>5.4853509348022703E-2</v>
      </c>
      <c r="CC23" s="40">
        <f>(BX23*First_line_Wt+BY23*Sec_Line_wt)/SUM(First_line_Wt,Sec_Line_wt)</f>
        <v>3.5343550320611428E-2</v>
      </c>
      <c r="CD23" s="40">
        <f>(BZ23*Active_Wt+CA23*NonActive_Wt)/SUM(Active_Wt,NonActive_Wt)</f>
        <v>8.6423822869123756E-2</v>
      </c>
      <c r="CE23" s="40">
        <f>(BW23*cis_wt+BX23*First_line_Wt+BY23*Sec_Line_wt+BZ23*Active_Wt+CA23*NonActive_Wt)/SUM(cis_wt,First_line_Wt,Sec_Line_wt,Active_Wt,NonActive_Wt)</f>
        <v>6.1694138521495648E-2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4"/>
        <v>5.6062971016789677E-2</v>
      </c>
      <c r="CL23" s="7">
        <f t="shared" si="65"/>
        <v>3.7187463045647975E-2</v>
      </c>
      <c r="CM23" s="7">
        <f>(CI23*Active_Wt+CJ23*NonActive_Wt)/SUM(Active_Wt,NonActive_Wt)</f>
        <v>7.9105447283198849E-2</v>
      </c>
      <c r="CN23" s="33">
        <f t="shared" si="66"/>
        <v>6.0778012767568376E-2</v>
      </c>
      <c r="CO23" s="72"/>
      <c r="CP23" s="72"/>
      <c r="CQ23" s="72"/>
      <c r="CR23" s="72"/>
      <c r="CS23" s="72"/>
      <c r="CT23" s="72"/>
      <c r="CU23" s="72"/>
      <c r="CV23" s="72"/>
      <c r="CW23" s="72"/>
    </row>
    <row r="24" spans="1:101" x14ac:dyDescent="0.25">
      <c r="A24" s="89"/>
      <c r="B24" s="2" t="s">
        <v>14</v>
      </c>
      <c r="C24" s="7">
        <v>0.21650533724494447</v>
      </c>
      <c r="D24" s="7">
        <v>5.1617121828285178E-2</v>
      </c>
      <c r="E24" s="8"/>
      <c r="F24" s="8"/>
      <c r="G24" s="8"/>
      <c r="H24" s="7">
        <f t="shared" si="21"/>
        <v>4.1283371986785451E-2</v>
      </c>
      <c r="I24" s="7">
        <f t="shared" si="22"/>
        <v>2.6365792732433477E-2</v>
      </c>
      <c r="J24" s="37"/>
      <c r="K24" s="7">
        <f t="shared" si="24"/>
        <v>3.5878106947892979E-2</v>
      </c>
      <c r="L24" s="7">
        <v>0.22281068813353005</v>
      </c>
      <c r="M24" s="7">
        <v>3.5285746825074814E-2</v>
      </c>
      <c r="N24" s="8"/>
      <c r="O24" s="8"/>
      <c r="P24" s="8"/>
      <c r="Q24" s="40">
        <f t="shared" si="25"/>
        <v>3.5324985898443594E-2</v>
      </c>
      <c r="R24" s="40">
        <f t="shared" si="26"/>
        <v>1.8023800131553223E-2</v>
      </c>
      <c r="S24" s="41"/>
      <c r="T24" s="46">
        <f t="shared" si="28"/>
        <v>3.0699857133832362E-2</v>
      </c>
      <c r="U24" s="7">
        <v>0.21451415841267474</v>
      </c>
      <c r="V24" s="7">
        <v>5.8826600323477113E-2</v>
      </c>
      <c r="W24" s="8"/>
      <c r="X24" s="8"/>
      <c r="Y24" s="8"/>
      <c r="Z24" s="40">
        <f t="shared" si="16"/>
        <v>4.398893541938121E-2</v>
      </c>
      <c r="AA24" s="40">
        <f t="shared" si="17"/>
        <v>3.0048361790536306E-2</v>
      </c>
      <c r="AB24" s="8"/>
      <c r="AC24" s="40">
        <f t="shared" si="19"/>
        <v>3.8229428788077217E-2</v>
      </c>
      <c r="AD24" s="7">
        <v>0.20193255889007894</v>
      </c>
      <c r="AE24" s="7">
        <v>2.6812647688915989E-2</v>
      </c>
      <c r="AF24" s="8"/>
      <c r="AG24" s="8"/>
      <c r="AH24" s="8"/>
      <c r="AI24" s="7">
        <f t="shared" si="2"/>
        <v>2.9940456252915405E-2</v>
      </c>
      <c r="AJ24" s="7">
        <f t="shared" si="3"/>
        <v>1.3695779356421476E-2</v>
      </c>
      <c r="AK24" s="8"/>
      <c r="AL24" s="33">
        <f t="shared" si="4"/>
        <v>2.6020328277802908E-2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(AM24*cis_wt+AN24*First_line_Wt+AO24*Sec_Line_wt+AP24*Active_Wt)/SUM(cis_wt,First_line_Wt,Sec_Line_wt,Active_Wt)</f>
        <v>3.5324985898443594E-2</v>
      </c>
      <c r="AS24" s="40">
        <f>(AN24*First_line_Wt+AO24*Sec_Line_wt)/SUM(First_line_Wt,Sec_Line_wt)</f>
        <v>1.8023800131553223E-2</v>
      </c>
      <c r="AT24" s="41"/>
      <c r="AU24" s="46">
        <f>(AM24*cis_wt+AN24*First_line_Wt+AO24*Sec_Line_wt+AP24*Active_Wt+AQ24*NonActive_Wt)/SUM(cis_wt,First_line_Wt,Sec_Line_wt,Active_Wt,NonActive_Wt)</f>
        <v>3.0699857133832362E-2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(AV24*cis_wt+AW24*First_line_Wt+AX24*Sec_Line_wt+AY24*Active_Wt)/SUM(cis_wt,First_line_Wt,Sec_Line_wt,Active_Wt)</f>
        <v>4.398893541938121E-2</v>
      </c>
      <c r="BB24" s="40">
        <f>(AW24*First_line_Wt+AX24*Sec_Line_wt)/SUM(First_line_Wt,Sec_Line_wt)</f>
        <v>3.0048361790536306E-2</v>
      </c>
      <c r="BC24" s="8"/>
      <c r="BD24" s="40">
        <f>(AV24*cis_wt+AW24*First_line_Wt+AX24*Sec_Line_wt+AY24*Active_Wt+AZ24*NonActive_Wt)/SUM(cis_wt,First_line_Wt,Sec_Line_wt,Active_Wt,NonActive_Wt)</f>
        <v>3.8229428788077217E-2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61"/>
        <v>2.9940456252915405E-2</v>
      </c>
      <c r="BK24" s="7">
        <f t="shared" si="62"/>
        <v>1.3695779356421476E-2</v>
      </c>
      <c r="BL24" s="8"/>
      <c r="BM24" s="33">
        <f t="shared" si="63"/>
        <v>2.6020328277802908E-2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(BN24*cis_wt+BO24*First_line_Wt+BP24*Sec_Line_wt+BQ24*Active_Wt)/SUM(cis_wt,First_line_Wt,Sec_Line_wt,Active_Wt)</f>
        <v>3.5324985898443594E-2</v>
      </c>
      <c r="BT24" s="40">
        <f>(BO24*First_line_Wt+BP24*Sec_Line_wt)/SUM(First_line_Wt,Sec_Line_wt)</f>
        <v>1.8023800131553223E-2</v>
      </c>
      <c r="BU24" s="41"/>
      <c r="BV24" s="46">
        <f>(BN24*cis_wt+BO24*First_line_Wt+BP24*Sec_Line_wt+BQ24*Active_Wt+BR24*NonActive_Wt)/SUM(cis_wt,First_line_Wt,Sec_Line_wt,Active_Wt,NonActive_Wt)</f>
        <v>3.0699857133832362E-2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(BW24*cis_wt+BX24*First_line_Wt+BY24*Sec_Line_wt+BZ24*Active_Wt)/SUM(cis_wt,First_line_Wt,Sec_Line_wt,Active_Wt)</f>
        <v>4.398893541938121E-2</v>
      </c>
      <c r="CC24" s="40">
        <f>(BX24*First_line_Wt+BY24*Sec_Line_wt)/SUM(First_line_Wt,Sec_Line_wt)</f>
        <v>3.0048361790536306E-2</v>
      </c>
      <c r="CD24" s="8"/>
      <c r="CE24" s="40">
        <f>(BW24*cis_wt+BX24*First_line_Wt+BY24*Sec_Line_wt+BZ24*Active_Wt+CA24*NonActive_Wt)/SUM(cis_wt,First_line_Wt,Sec_Line_wt,Active_Wt,NonActive_Wt)</f>
        <v>3.8229428788077217E-2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4"/>
        <v>2.9940456252915405E-2</v>
      </c>
      <c r="CL24" s="7">
        <f t="shared" si="65"/>
        <v>1.3695779356421476E-2</v>
      </c>
      <c r="CM24" s="8"/>
      <c r="CN24" s="33">
        <f t="shared" si="66"/>
        <v>2.6020328277802908E-2</v>
      </c>
      <c r="CO24" s="72"/>
      <c r="CP24" s="72"/>
      <c r="CQ24" s="72"/>
      <c r="CR24" s="72"/>
      <c r="CS24" s="72"/>
      <c r="CT24" s="72"/>
      <c r="CU24" s="72"/>
      <c r="CV24" s="72"/>
      <c r="CW24" s="72"/>
    </row>
    <row r="25" spans="1:101" x14ac:dyDescent="0.25">
      <c r="A25" s="89"/>
      <c r="B25" s="2" t="s">
        <v>13</v>
      </c>
      <c r="C25" s="7">
        <v>0.16908467497927934</v>
      </c>
      <c r="D25" s="7">
        <v>0.16269375921384552</v>
      </c>
      <c r="E25" s="7">
        <v>0.10562111382410774</v>
      </c>
      <c r="F25" s="7">
        <v>9.6606262237808202E-2</v>
      </c>
      <c r="G25" s="7">
        <v>0.1367235068599707</v>
      </c>
      <c r="H25" s="7">
        <f t="shared" si="21"/>
        <v>0.13348961271269491</v>
      </c>
      <c r="I25" s="7">
        <f t="shared" si="22"/>
        <v>0.13477356335516469</v>
      </c>
      <c r="J25" s="7">
        <f>(F25*Active_Wt+G25*NonActive_Wt)/SUM(Active_Wt,NonActive_Wt)</f>
        <v>0.11901935431970791</v>
      </c>
      <c r="K25" s="7">
        <f t="shared" si="24"/>
        <v>0.13391302906975375</v>
      </c>
      <c r="L25" s="7">
        <v>0.17017845831817932</v>
      </c>
      <c r="M25" s="7">
        <v>0.15164544761502299</v>
      </c>
      <c r="N25" s="7">
        <v>9.4947216148486946E-2</v>
      </c>
      <c r="O25" s="7">
        <v>8.6519675440026839E-2</v>
      </c>
      <c r="P25" s="7">
        <v>0.13251375956738951</v>
      </c>
      <c r="Q25" s="40">
        <f t="shared" si="25"/>
        <v>0.12385270984639139</v>
      </c>
      <c r="R25" s="40">
        <f t="shared" si="26"/>
        <v>0.12390841673838605</v>
      </c>
      <c r="S25" s="40">
        <f>(O25*Active_Wt+P25*NonActive_Wt)/SUM(Active_Wt,NonActive_Wt)</f>
        <v>0.1122160973273796</v>
      </c>
      <c r="T25" s="40">
        <f t="shared" si="28"/>
        <v>0.12498670803994995</v>
      </c>
      <c r="U25" s="7">
        <v>0.1669067695288394</v>
      </c>
      <c r="V25" s="7">
        <v>0.1466079746404183</v>
      </c>
      <c r="W25" s="7">
        <v>9.1434586570631388E-2</v>
      </c>
      <c r="X25" s="7">
        <v>8.5522105581095201E-2</v>
      </c>
      <c r="Y25" s="7">
        <v>0.12560459092072032</v>
      </c>
      <c r="Z25" s="7">
        <f t="shared" si="16"/>
        <v>0.12005002897927558</v>
      </c>
      <c r="AA25" s="7">
        <f t="shared" si="17"/>
        <v>0.1196169040395023</v>
      </c>
      <c r="AB25" s="7">
        <f>(X25*Active_Wt+Y25*NonActive_Wt)/SUM(Active_Wt,NonActive_Wt)</f>
        <v>0.10791577800923881</v>
      </c>
      <c r="AC25" s="7">
        <f t="shared" si="19"/>
        <v>0.12077729223379036</v>
      </c>
      <c r="AD25" s="7">
        <v>0.16110438712691572</v>
      </c>
      <c r="AE25" s="7">
        <v>0.14457888352032527</v>
      </c>
      <c r="AF25" s="7">
        <v>8.8005008641442617E-2</v>
      </c>
      <c r="AG25" s="7">
        <v>8.7810887940644289E-2</v>
      </c>
      <c r="AH25" s="7">
        <v>0.11938639880127626</v>
      </c>
      <c r="AI25" s="7">
        <f t="shared" si="2"/>
        <v>0.11763794403443387</v>
      </c>
      <c r="AJ25" s="7">
        <f t="shared" si="3"/>
        <v>0.11690268844794956</v>
      </c>
      <c r="AK25" s="7">
        <f t="shared" ref="AK25:AK37" si="67">(AG25*Active_Wt+AH25*NonActive_Wt)/SUM(Active_Wt,NonActive_Wt)</f>
        <v>0.10545180119672075</v>
      </c>
      <c r="AL25" s="33">
        <f t="shared" si="4"/>
        <v>0.11786687062081647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(AM25*cis_wt+AN25*First_line_Wt+AO25*Sec_Line_wt+AP25*Active_Wt)/SUM(cis_wt,First_line_Wt,Sec_Line_wt,Active_Wt)</f>
        <v>0.12385270984639139</v>
      </c>
      <c r="AS25" s="40">
        <f>(AN25*First_line_Wt+AO25*Sec_Line_wt)/SUM(First_line_Wt,Sec_Line_wt)</f>
        <v>0.12390841673838605</v>
      </c>
      <c r="AT25" s="40">
        <f>(AP25*Active_Wt+AQ25*NonActive_Wt)/SUM(Active_Wt,NonActive_Wt)</f>
        <v>0.1122160973273796</v>
      </c>
      <c r="AU25" s="40">
        <f>(AM25*cis_wt+AN25*First_line_Wt+AO25*Sec_Line_wt+AP25*Active_Wt+AQ25*NonActive_Wt)/SUM(cis_wt,First_line_Wt,Sec_Line_wt,Active_Wt,NonActive_Wt)</f>
        <v>0.12498670803994995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(AV25*cis_wt+AW25*First_line_Wt+AX25*Sec_Line_wt+AY25*Active_Wt)/SUM(cis_wt,First_line_Wt,Sec_Line_wt,Active_Wt)</f>
        <v>0.12005002897927558</v>
      </c>
      <c r="BB25" s="7">
        <f>(AW25*First_line_Wt+AX25*Sec_Line_wt)/SUM(First_line_Wt,Sec_Line_wt)</f>
        <v>0.1196169040395023</v>
      </c>
      <c r="BC25" s="7">
        <f>(AY25*Active_Wt+AZ25*NonActive_Wt)/SUM(Active_Wt,NonActive_Wt)</f>
        <v>0.10791577800923881</v>
      </c>
      <c r="BD25" s="7">
        <f>(AV25*cis_wt+AW25*First_line_Wt+AX25*Sec_Line_wt+AY25*Active_Wt+AZ25*NonActive_Wt)/SUM(cis_wt,First_line_Wt,Sec_Line_wt,Active_Wt,NonActive_Wt)</f>
        <v>0.12077729223379036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61"/>
        <v>0.11763794403443387</v>
      </c>
      <c r="BK25" s="7">
        <f t="shared" si="62"/>
        <v>0.11690268844794956</v>
      </c>
      <c r="BL25" s="7">
        <f t="shared" ref="BL25:BL37" si="68">(BH25*Active_Wt+BI25*NonActive_Wt)/SUM(Active_Wt,NonActive_Wt)</f>
        <v>0.10545180119672075</v>
      </c>
      <c r="BM25" s="33">
        <f t="shared" si="63"/>
        <v>0.11786687062081647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(BN25*cis_wt+BO25*First_line_Wt+BP25*Sec_Line_wt+BQ25*Active_Wt)/SUM(cis_wt,First_line_Wt,Sec_Line_wt,Active_Wt)</f>
        <v>0.12385270984639139</v>
      </c>
      <c r="BT25" s="40">
        <f>(BO25*First_line_Wt+BP25*Sec_Line_wt)/SUM(First_line_Wt,Sec_Line_wt)</f>
        <v>0.12390841673838605</v>
      </c>
      <c r="BU25" s="40">
        <f>(BQ25*Active_Wt+BR25*NonActive_Wt)/SUM(Active_Wt,NonActive_Wt)</f>
        <v>0.1122160973273796</v>
      </c>
      <c r="BV25" s="40">
        <f>(BN25*cis_wt+BO25*First_line_Wt+BP25*Sec_Line_wt+BQ25*Active_Wt+BR25*NonActive_Wt)/SUM(cis_wt,First_line_Wt,Sec_Line_wt,Active_Wt,NonActive_Wt)</f>
        <v>0.12498670803994995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(BW25*cis_wt+BX25*First_line_Wt+BY25*Sec_Line_wt+BZ25*Active_Wt)/SUM(cis_wt,First_line_Wt,Sec_Line_wt,Active_Wt)</f>
        <v>0.12005002897927558</v>
      </c>
      <c r="CC25" s="7">
        <f>(BX25*First_line_Wt+BY25*Sec_Line_wt)/SUM(First_line_Wt,Sec_Line_wt)</f>
        <v>0.1196169040395023</v>
      </c>
      <c r="CD25" s="7">
        <f>(BZ25*Active_Wt+CA25*NonActive_Wt)/SUM(Active_Wt,NonActive_Wt)</f>
        <v>0.10791577800923881</v>
      </c>
      <c r="CE25" s="7">
        <f>(BW25*cis_wt+BX25*First_line_Wt+BY25*Sec_Line_wt+BZ25*Active_Wt+CA25*NonActive_Wt)/SUM(cis_wt,First_line_Wt,Sec_Line_wt,Active_Wt,NonActive_Wt)</f>
        <v>0.12077729223379036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4"/>
        <v>0.11763794403443387</v>
      </c>
      <c r="CL25" s="7">
        <f t="shared" si="65"/>
        <v>0.11690268844794956</v>
      </c>
      <c r="CM25" s="7">
        <f t="shared" ref="CM25:CM37" si="69">(CI25*Active_Wt+CJ25*NonActive_Wt)/SUM(Active_Wt,NonActive_Wt)</f>
        <v>0.10545180119672075</v>
      </c>
      <c r="CN25" s="33">
        <f t="shared" si="66"/>
        <v>0.11786687062081647</v>
      </c>
      <c r="CO25" s="40">
        <f>C25/SUM(C$9:C$21)</f>
        <v>0.23291716111518113</v>
      </c>
      <c r="CP25" s="40">
        <f t="shared" ref="CP25:CW37" si="70">D25/SUM(D$9:D$21)</f>
        <v>0.17009965938844535</v>
      </c>
      <c r="CQ25" s="40">
        <f t="shared" si="70"/>
        <v>0.10793319265170884</v>
      </c>
      <c r="CR25" s="40">
        <f t="shared" si="70"/>
        <v>0.10393080830621898</v>
      </c>
      <c r="CS25" s="40">
        <f t="shared" si="70"/>
        <v>0.19298171150225965</v>
      </c>
      <c r="CT25" s="40">
        <f t="shared" si="70"/>
        <v>0.14202968739649141</v>
      </c>
      <c r="CU25" s="40">
        <f t="shared" si="70"/>
        <v>0.13933234455928403</v>
      </c>
      <c r="CV25" s="40">
        <f t="shared" si="70"/>
        <v>0.14766141160047042</v>
      </c>
      <c r="CW25" s="40">
        <f t="shared" si="70"/>
        <v>0.14722595928303278</v>
      </c>
    </row>
    <row r="26" spans="1:101" x14ac:dyDescent="0.25">
      <c r="A26" s="89"/>
      <c r="B26" s="2" t="s">
        <v>12</v>
      </c>
      <c r="C26" s="7">
        <v>0.30048011184955076</v>
      </c>
      <c r="D26" s="7">
        <v>0.14762079571372283</v>
      </c>
      <c r="E26" s="7">
        <v>8.9185584412539959E-2</v>
      </c>
      <c r="F26" s="7">
        <v>0.10059943006334769</v>
      </c>
      <c r="G26" s="7">
        <v>0.13789880585340758</v>
      </c>
      <c r="H26" s="7">
        <f t="shared" si="21"/>
        <v>0.13406993758424091</v>
      </c>
      <c r="I26" s="7">
        <f t="shared" si="22"/>
        <v>0.11903402645795974</v>
      </c>
      <c r="J26" s="7">
        <f>(F26*Active_Wt+G26*NonActive_Wt)/SUM(Active_Wt,NonActive_Wt)</f>
        <v>0.12143820780228926</v>
      </c>
      <c r="K26" s="7">
        <f t="shared" si="24"/>
        <v>0.13457125438075829</v>
      </c>
      <c r="L26" s="7">
        <v>0.29962570531747773</v>
      </c>
      <c r="M26" s="7">
        <v>0.14389548287431767</v>
      </c>
      <c r="N26" s="7">
        <v>8.8230043748878426E-2</v>
      </c>
      <c r="O26" s="7">
        <v>8.0174810128600726E-2</v>
      </c>
      <c r="P26" s="7">
        <v>0.12850328994831078</v>
      </c>
      <c r="Q26" s="40">
        <f t="shared" si="25"/>
        <v>0.12969502872662517</v>
      </c>
      <c r="R26" s="40">
        <f t="shared" si="26"/>
        <v>0.1166636986749261</v>
      </c>
      <c r="S26" s="40">
        <f>(O26*Active_Wt+P26*NonActive_Wt)/SUM(Active_Wt,NonActive_Wt)</f>
        <v>0.1071754348868373</v>
      </c>
      <c r="T26" s="40">
        <f t="shared" si="28"/>
        <v>0.12953899341158409</v>
      </c>
      <c r="U26" s="7">
        <v>0.297591732930856</v>
      </c>
      <c r="V26" s="7">
        <v>0.14134722378485587</v>
      </c>
      <c r="W26" s="7">
        <v>8.6161711411736355E-2</v>
      </c>
      <c r="X26" s="7">
        <v>7.96153282300191E-2</v>
      </c>
      <c r="Y26" s="7">
        <v>0.12495522264901103</v>
      </c>
      <c r="Z26" s="7">
        <f t="shared" si="16"/>
        <v>0.12761682511508096</v>
      </c>
      <c r="AA26" s="7">
        <f t="shared" si="17"/>
        <v>0.11435022191999748</v>
      </c>
      <c r="AB26" s="7">
        <f>(X26*Active_Wt+Y26*NonActive_Wt)/SUM(Active_Wt,NonActive_Wt)</f>
        <v>0.10494626105373252</v>
      </c>
      <c r="AC26" s="7">
        <f t="shared" si="19"/>
        <v>0.12726833936731105</v>
      </c>
      <c r="AD26" s="7">
        <v>0.30032880314843929</v>
      </c>
      <c r="AE26" s="7">
        <v>0.13949055237912597</v>
      </c>
      <c r="AF26" s="7">
        <v>8.450003322871788E-2</v>
      </c>
      <c r="AG26" s="7">
        <v>7.5774610826231908E-2</v>
      </c>
      <c r="AH26" s="7">
        <v>0.11661680204206114</v>
      </c>
      <c r="AI26" s="7">
        <f t="shared" si="2"/>
        <v>0.12603523715384221</v>
      </c>
      <c r="AJ26" s="7">
        <f t="shared" si="3"/>
        <v>0.11258894207938676</v>
      </c>
      <c r="AK26" s="7">
        <f t="shared" si="67"/>
        <v>9.859272311605824E-2</v>
      </c>
      <c r="AL26" s="33">
        <f t="shared" si="4"/>
        <v>0.12480207388299594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(AM26*cis_wt+AN26*First_line_Wt+AO26*Sec_Line_wt+AP26*Active_Wt)/SUM(cis_wt,First_line_Wt,Sec_Line_wt,Active_Wt)</f>
        <v>0.12969502872662517</v>
      </c>
      <c r="AS26" s="40">
        <f>(AN26*First_line_Wt+AO26*Sec_Line_wt)/SUM(First_line_Wt,Sec_Line_wt)</f>
        <v>0.1166636986749261</v>
      </c>
      <c r="AT26" s="40">
        <f>(AP26*Active_Wt+AQ26*NonActive_Wt)/SUM(Active_Wt,NonActive_Wt)</f>
        <v>0.1071754348868373</v>
      </c>
      <c r="AU26" s="40">
        <f>(AM26*cis_wt+AN26*First_line_Wt+AO26*Sec_Line_wt+AP26*Active_Wt+AQ26*NonActive_Wt)/SUM(cis_wt,First_line_Wt,Sec_Line_wt,Active_Wt,NonActive_Wt)</f>
        <v>0.12953899341158409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(AV26*cis_wt+AW26*First_line_Wt+AX26*Sec_Line_wt+AY26*Active_Wt)/SUM(cis_wt,First_line_Wt,Sec_Line_wt,Active_Wt)</f>
        <v>0.12761682511508096</v>
      </c>
      <c r="BB26" s="7">
        <f>(AW26*First_line_Wt+AX26*Sec_Line_wt)/SUM(First_line_Wt,Sec_Line_wt)</f>
        <v>0.11435022191999748</v>
      </c>
      <c r="BC26" s="7">
        <f>(AY26*Active_Wt+AZ26*NonActive_Wt)/SUM(Active_Wt,NonActive_Wt)</f>
        <v>0.10494626105373252</v>
      </c>
      <c r="BD26" s="7">
        <f>(AV26*cis_wt+AW26*First_line_Wt+AX26*Sec_Line_wt+AY26*Active_Wt+AZ26*NonActive_Wt)/SUM(cis_wt,First_line_Wt,Sec_Line_wt,Active_Wt,NonActive_Wt)</f>
        <v>0.12726833936731105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61"/>
        <v>0.12603523715384221</v>
      </c>
      <c r="BK26" s="7">
        <f t="shared" si="62"/>
        <v>0.11258894207938676</v>
      </c>
      <c r="BL26" s="7">
        <f t="shared" si="68"/>
        <v>9.859272311605824E-2</v>
      </c>
      <c r="BM26" s="33">
        <f t="shared" si="63"/>
        <v>0.12480207388299594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(BN26*cis_wt+BO26*First_line_Wt+BP26*Sec_Line_wt+BQ26*Active_Wt)/SUM(cis_wt,First_line_Wt,Sec_Line_wt,Active_Wt)</f>
        <v>0.12969502872662517</v>
      </c>
      <c r="BT26" s="40">
        <f>(BO26*First_line_Wt+BP26*Sec_Line_wt)/SUM(First_line_Wt,Sec_Line_wt)</f>
        <v>0.1166636986749261</v>
      </c>
      <c r="BU26" s="40">
        <f>(BQ26*Active_Wt+BR26*NonActive_Wt)/SUM(Active_Wt,NonActive_Wt)</f>
        <v>0.1071754348868373</v>
      </c>
      <c r="BV26" s="40">
        <f>(BN26*cis_wt+BO26*First_line_Wt+BP26*Sec_Line_wt+BQ26*Active_Wt+BR26*NonActive_Wt)/SUM(cis_wt,First_line_Wt,Sec_Line_wt,Active_Wt,NonActive_Wt)</f>
        <v>0.12953899341158409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(BW26*cis_wt+BX26*First_line_Wt+BY26*Sec_Line_wt+BZ26*Active_Wt)/SUM(cis_wt,First_line_Wt,Sec_Line_wt,Active_Wt)</f>
        <v>0.12761682511508096</v>
      </c>
      <c r="CC26" s="7">
        <f>(BX26*First_line_Wt+BY26*Sec_Line_wt)/SUM(First_line_Wt,Sec_Line_wt)</f>
        <v>0.11435022191999748</v>
      </c>
      <c r="CD26" s="7">
        <f>(BZ26*Active_Wt+CA26*NonActive_Wt)/SUM(Active_Wt,NonActive_Wt)</f>
        <v>0.10494626105373252</v>
      </c>
      <c r="CE26" s="7">
        <f>(BW26*cis_wt+BX26*First_line_Wt+BY26*Sec_Line_wt+BZ26*Active_Wt+CA26*NonActive_Wt)/SUM(cis_wt,First_line_Wt,Sec_Line_wt,Active_Wt,NonActive_Wt)</f>
        <v>0.12726833936731105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4"/>
        <v>0.12603523715384221</v>
      </c>
      <c r="CL26" s="7">
        <f t="shared" si="65"/>
        <v>0.11258894207938676</v>
      </c>
      <c r="CM26" s="7">
        <f t="shared" si="69"/>
        <v>9.859272311605824E-2</v>
      </c>
      <c r="CN26" s="33">
        <f t="shared" si="66"/>
        <v>0.12480207388299594</v>
      </c>
      <c r="CO26" s="40">
        <f t="shared" ref="CO26:CO37" si="71">C26/SUM(C$9:C$21)</f>
        <v>0.41391672327575568</v>
      </c>
      <c r="CP26" s="40">
        <f t="shared" si="70"/>
        <v>0.15434056715445665</v>
      </c>
      <c r="CQ26" s="40">
        <f t="shared" si="70"/>
        <v>9.1137884421332319E-2</v>
      </c>
      <c r="CR26" s="40">
        <f t="shared" si="70"/>
        <v>0.10822673229910777</v>
      </c>
      <c r="CS26" s="40">
        <f t="shared" si="70"/>
        <v>0.19464061578645583</v>
      </c>
      <c r="CT26" s="40">
        <f t="shared" si="70"/>
        <v>0.14264713888518127</v>
      </c>
      <c r="CU26" s="40">
        <f t="shared" si="70"/>
        <v>0.12306041018602933</v>
      </c>
      <c r="CV26" s="40">
        <f t="shared" si="70"/>
        <v>0.1506623631829605</v>
      </c>
      <c r="CW26" s="40">
        <f t="shared" si="70"/>
        <v>0.14794962189831526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42"/>
      <c r="R27" s="42"/>
      <c r="S27" s="42"/>
      <c r="T27" s="42"/>
      <c r="U27" s="8"/>
      <c r="V27" s="8"/>
      <c r="W27" s="8"/>
      <c r="X27" s="8"/>
      <c r="Y27" s="8"/>
      <c r="Z27" s="8"/>
      <c r="AA27" s="8"/>
      <c r="AB27" s="8"/>
      <c r="AC27" s="8"/>
      <c r="AD27" s="7">
        <v>5.7564709844537959E-2</v>
      </c>
      <c r="AE27" s="7">
        <v>7.5400821096628781E-2</v>
      </c>
      <c r="AF27" s="7">
        <v>8.8034883588466201E-2</v>
      </c>
      <c r="AG27" s="7">
        <v>0.1130049795662257</v>
      </c>
      <c r="AH27" s="7">
        <v>8.6909631146800906E-2</v>
      </c>
      <c r="AI27" s="44">
        <f t="shared" si="2"/>
        <v>8.304040480537285E-2</v>
      </c>
      <c r="AJ27" s="44">
        <f t="shared" si="3"/>
        <v>8.1581461521723589E-2</v>
      </c>
      <c r="AK27" s="44">
        <f t="shared" si="67"/>
        <v>9.8425776718612579E-2</v>
      </c>
      <c r="AL27" s="45">
        <f t="shared" si="4"/>
        <v>8.3547005716693212E-2</v>
      </c>
      <c r="AM27" s="8"/>
      <c r="AN27" s="8"/>
      <c r="AO27" s="8"/>
      <c r="AP27" s="8"/>
      <c r="AQ27" s="8"/>
      <c r="AR27" s="42"/>
      <c r="AS27" s="42"/>
      <c r="AT27" s="42"/>
      <c r="AU27" s="42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61"/>
        <v>8.304040480537285E-2</v>
      </c>
      <c r="BK27" s="44">
        <f t="shared" si="62"/>
        <v>8.1581461521723589E-2</v>
      </c>
      <c r="BL27" s="44">
        <f t="shared" si="68"/>
        <v>9.8425776718612579E-2</v>
      </c>
      <c r="BM27" s="45">
        <f t="shared" si="63"/>
        <v>8.3547005716693212E-2</v>
      </c>
      <c r="BN27" s="8"/>
      <c r="BO27" s="8"/>
      <c r="BP27" s="8"/>
      <c r="BQ27" s="8"/>
      <c r="BR27" s="8"/>
      <c r="BS27" s="42"/>
      <c r="BT27" s="42"/>
      <c r="BU27" s="42"/>
      <c r="BV27" s="42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4"/>
        <v>8.304040480537285E-2</v>
      </c>
      <c r="CL27" s="44">
        <f t="shared" si="65"/>
        <v>8.1581461521723589E-2</v>
      </c>
      <c r="CM27" s="44">
        <f t="shared" si="69"/>
        <v>9.8425776718612579E-2</v>
      </c>
      <c r="CN27" s="45">
        <f t="shared" si="66"/>
        <v>8.3547005716693212E-2</v>
      </c>
      <c r="CO27" s="75"/>
      <c r="CP27" s="75"/>
      <c r="CQ27" s="41"/>
      <c r="CR27" s="41"/>
      <c r="CS27" s="41"/>
      <c r="CT27" s="41"/>
      <c r="CU27" s="41"/>
      <c r="CV27" s="41"/>
      <c r="CW27" s="41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42"/>
      <c r="R28" s="42"/>
      <c r="S28" s="42"/>
      <c r="T28" s="42"/>
      <c r="U28" s="7">
        <v>0.1057987274975575</v>
      </c>
      <c r="V28" s="7">
        <v>0.11241008406014862</v>
      </c>
      <c r="W28" s="7">
        <v>8.3206091287655493E-2</v>
      </c>
      <c r="X28" s="7">
        <v>0.10457035193596599</v>
      </c>
      <c r="Y28" s="7">
        <v>9.2468636964291473E-2</v>
      </c>
      <c r="Z28" s="7">
        <f t="shared" ref="Z28:Z37" si="72">(U28*cis_wt+V28*First_line_Wt+W28*Sec_Line_wt+X28*Active_Wt)/SUM(cis_wt,First_line_Wt,Sec_Line_wt,Active_Wt)</f>
        <v>9.9619410749738402E-2</v>
      </c>
      <c r="AA28" s="7">
        <f t="shared" ref="AA28:AA37" si="73">(V28*First_line_Wt+W28*Sec_Line_wt)/SUM(First_line_Wt,Sec_Line_wt)</f>
        <v>9.812335891370709E-2</v>
      </c>
      <c r="AB28" s="7">
        <f t="shared" ref="AB28:AB37" si="74">(X28*Active_Wt+Y28*NonActive_Wt)/SUM(Active_Wt,NonActive_Wt)</f>
        <v>9.780924821202773E-2</v>
      </c>
      <c r="AC28" s="7">
        <f t="shared" ref="AC28:AC37" si="75">(U28*cis_wt+V28*First_line_Wt+W28*Sec_Line_wt+X28*Active_Wt+Y28*NonActive_Wt)/SUM(cis_wt,First_line_Wt,Sec_Line_wt,Active_Wt,NonActive_Wt)</f>
        <v>9.8683154196957848E-2</v>
      </c>
      <c r="AD28" s="7">
        <v>0.10277187147425304</v>
      </c>
      <c r="AE28" s="7">
        <v>0.12080531274356159</v>
      </c>
      <c r="AF28" s="7">
        <v>9.820785327953839E-2</v>
      </c>
      <c r="AG28" s="7">
        <v>0.1009551046427283</v>
      </c>
      <c r="AH28" s="7">
        <v>8.0724028555595309E-2</v>
      </c>
      <c r="AI28" s="44">
        <f t="shared" si="2"/>
        <v>0.10804116652260835</v>
      </c>
      <c r="AJ28" s="44">
        <f t="shared" si="3"/>
        <v>0.10975053352602815</v>
      </c>
      <c r="AK28" s="44">
        <f t="shared" si="67"/>
        <v>8.9652210450280934E-2</v>
      </c>
      <c r="AL28" s="45">
        <f t="shared" si="4"/>
        <v>0.10446451171681967</v>
      </c>
      <c r="AM28" s="8"/>
      <c r="AN28" s="8"/>
      <c r="AO28" s="8"/>
      <c r="AP28" s="8"/>
      <c r="AQ28" s="8"/>
      <c r="AR28" s="42"/>
      <c r="AS28" s="42"/>
      <c r="AT28" s="42"/>
      <c r="AU28" s="42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76">(AV28*cis_wt+AW28*First_line_Wt+AX28*Sec_Line_wt+AY28*Active_Wt)/SUM(cis_wt,First_line_Wt,Sec_Line_wt,Active_Wt)</f>
        <v>9.9619410749738402E-2</v>
      </c>
      <c r="BB28" s="7">
        <f t="shared" ref="BB28:BB37" si="77">(AW28*First_line_Wt+AX28*Sec_Line_wt)/SUM(First_line_Wt,Sec_Line_wt)</f>
        <v>9.812335891370709E-2</v>
      </c>
      <c r="BC28" s="7">
        <f t="shared" ref="BC28:BC37" si="78">(AY28*Active_Wt+AZ28*NonActive_Wt)/SUM(Active_Wt,NonActive_Wt)</f>
        <v>9.780924821202773E-2</v>
      </c>
      <c r="BD28" s="7">
        <f t="shared" ref="BD28:BD37" si="79">(AV28*cis_wt+AW28*First_line_Wt+AX28*Sec_Line_wt+AY28*Active_Wt+AZ28*NonActive_Wt)/SUM(cis_wt,First_line_Wt,Sec_Line_wt,Active_Wt,NonActive_Wt)</f>
        <v>9.8683154196957848E-2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61"/>
        <v>0.10804116652260835</v>
      </c>
      <c r="BK28" s="44">
        <f t="shared" si="62"/>
        <v>0.10975053352602815</v>
      </c>
      <c r="BL28" s="44">
        <f t="shared" si="68"/>
        <v>8.9652210450280934E-2</v>
      </c>
      <c r="BM28" s="45">
        <f t="shared" si="63"/>
        <v>0.10446451171681967</v>
      </c>
      <c r="BN28" s="8"/>
      <c r="BO28" s="8"/>
      <c r="BP28" s="8"/>
      <c r="BQ28" s="8"/>
      <c r="BR28" s="8"/>
      <c r="BS28" s="42"/>
      <c r="BT28" s="42"/>
      <c r="BU28" s="42"/>
      <c r="BV28" s="42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80">(BW28*cis_wt+BX28*First_line_Wt+BY28*Sec_Line_wt+BZ28*Active_Wt)/SUM(cis_wt,First_line_Wt,Sec_Line_wt,Active_Wt)</f>
        <v>9.9619410749738402E-2</v>
      </c>
      <c r="CC28" s="7">
        <f t="shared" ref="CC28:CC37" si="81">(BX28*First_line_Wt+BY28*Sec_Line_wt)/SUM(First_line_Wt,Sec_Line_wt)</f>
        <v>9.812335891370709E-2</v>
      </c>
      <c r="CD28" s="7">
        <f t="shared" ref="CD28:CD37" si="82">(BZ28*Active_Wt+CA28*NonActive_Wt)/SUM(Active_Wt,NonActive_Wt)</f>
        <v>9.780924821202773E-2</v>
      </c>
      <c r="CE28" s="7">
        <f t="shared" ref="CE28:CE37" si="83">(BW28*cis_wt+BX28*First_line_Wt+BY28*Sec_Line_wt+BZ28*Active_Wt+CA28*NonActive_Wt)/SUM(cis_wt,First_line_Wt,Sec_Line_wt,Active_Wt,NonActive_Wt)</f>
        <v>9.8683154196957848E-2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4"/>
        <v>0.10804116652260835</v>
      </c>
      <c r="CL28" s="44">
        <f t="shared" si="65"/>
        <v>0.10975053352602815</v>
      </c>
      <c r="CM28" s="44">
        <f t="shared" si="69"/>
        <v>8.9652210450280934E-2</v>
      </c>
      <c r="CN28" s="45">
        <f t="shared" si="66"/>
        <v>0.10446451171681967</v>
      </c>
      <c r="CO28" s="75"/>
      <c r="CP28" s="75"/>
      <c r="CQ28" s="41"/>
      <c r="CR28" s="41"/>
      <c r="CS28" s="41"/>
      <c r="CT28" s="41"/>
      <c r="CU28" s="41"/>
      <c r="CV28" s="41"/>
      <c r="CW28" s="41"/>
    </row>
    <row r="29" spans="1:101" x14ac:dyDescent="0.25">
      <c r="A29" s="89"/>
      <c r="B29" s="2" t="s">
        <v>9</v>
      </c>
      <c r="C29" s="7">
        <v>2.9318809684600832E-2</v>
      </c>
      <c r="D29" s="7">
        <v>1.3002146354781497E-2</v>
      </c>
      <c r="E29" s="7">
        <v>1.5606693136653662E-2</v>
      </c>
      <c r="F29" s="7">
        <v>0.14068288867270995</v>
      </c>
      <c r="G29" s="7">
        <v>7.2649087183071295E-2</v>
      </c>
      <c r="H29" s="7">
        <f t="shared" ref="H29:H37" si="84">(C29*cis_wt+D29*First_line_Wt+E29*Sec_Line_wt+F29*Active_Wt)/SUM(cis_wt,First_line_Wt,Sec_Line_wt,Active_Wt)</f>
        <v>3.074756842107014E-2</v>
      </c>
      <c r="I29" s="7">
        <f t="shared" ref="I29:I37" si="85">(D29*First_line_Wt+E29*Sec_Line_wt)/SUM(First_line_Wt,Sec_Line_wt)</f>
        <v>1.4276302402330739E-2</v>
      </c>
      <c r="J29" s="7">
        <f t="shared" ref="J29:J37" si="86">(F29*Active_Wt+G29*NonActive_Wt)/SUM(Active_Wt,NonActive_Wt)</f>
        <v>0.10267310330907196</v>
      </c>
      <c r="K29" s="7">
        <f t="shared" ref="K29:K37" si="87">(C29*cis_wt+D29*First_line_Wt+E29*Sec_Line_wt+F29*Active_Wt+G29*NonActive_Wt)/SUM(cis_wt,First_line_Wt,Sec_Line_wt,Active_Wt,NonActive_Wt)</f>
        <v>3.6233767913525346E-2</v>
      </c>
      <c r="L29" s="7">
        <v>8.1698201611632035E-2</v>
      </c>
      <c r="M29" s="7">
        <v>7.1712522078293262E-2</v>
      </c>
      <c r="N29" s="7">
        <v>8.8163201332244603E-2</v>
      </c>
      <c r="O29" s="7">
        <v>0.20494303529980593</v>
      </c>
      <c r="P29" s="7">
        <v>0.16360148346444145</v>
      </c>
      <c r="Q29" s="40">
        <f t="shared" ref="Q29:Q37" si="88">(L29*cis_wt+M29*First_line_Wt+N29*Sec_Line_wt+O29*Active_Wt)/SUM(cis_wt,First_line_Wt,Sec_Line_wt,Active_Wt)</f>
        <v>9.4841515591396711E-2</v>
      </c>
      <c r="R29" s="40">
        <f t="shared" ref="R29:R37" si="89">(M29*First_line_Wt+N29*Sec_Line_wt)/SUM(First_line_Wt,Sec_Line_wt)</f>
        <v>7.9760268658851219E-2</v>
      </c>
      <c r="S29" s="40">
        <f t="shared" ref="S29:S37" si="90">(O29*Active_Wt+P29*NonActive_Wt)/SUM(Active_Wt,NonActive_Wt)</f>
        <v>0.18184593536630839</v>
      </c>
      <c r="T29" s="40">
        <f t="shared" ref="T29:T37" si="91">(L29*cis_wt+M29*First_line_Wt+N29*Sec_Line_wt+O29*Active_Wt+P29*NonActive_Wt)/SUM(cis_wt,First_line_Wt,Sec_Line_wt,Active_Wt,NonActive_Wt)</f>
        <v>0.10384431338946676</v>
      </c>
      <c r="U29" s="7">
        <v>7.6338203978162864E-2</v>
      </c>
      <c r="V29" s="7">
        <v>7.2054730547519111E-2</v>
      </c>
      <c r="W29" s="7">
        <v>8.8924547872683654E-2</v>
      </c>
      <c r="X29" s="7">
        <v>0.1845683820799518</v>
      </c>
      <c r="Y29" s="7">
        <v>0.14230448369628923</v>
      </c>
      <c r="Z29" s="7">
        <f t="shared" si="72"/>
        <v>9.233804317066785E-2</v>
      </c>
      <c r="AA29" s="7">
        <f t="shared" si="73"/>
        <v>8.0307521365297702E-2</v>
      </c>
      <c r="AB29" s="7">
        <f t="shared" si="74"/>
        <v>0.16095597661355615</v>
      </c>
      <c r="AC29" s="7">
        <f t="shared" si="75"/>
        <v>9.8880189344616357E-2</v>
      </c>
      <c r="AD29" s="7">
        <v>7.7449085124633277E-2</v>
      </c>
      <c r="AE29" s="7">
        <v>6.1923219612432349E-2</v>
      </c>
      <c r="AF29" s="7">
        <v>7.8074578741441872E-2</v>
      </c>
      <c r="AG29" s="7">
        <v>0.16979037479992404</v>
      </c>
      <c r="AH29" s="7">
        <v>0.13935898964932381</v>
      </c>
      <c r="AI29" s="7">
        <f t="shared" si="2"/>
        <v>8.2444861587036997E-2</v>
      </c>
      <c r="AJ29" s="7">
        <f t="shared" si="3"/>
        <v>6.98245374361708E-2</v>
      </c>
      <c r="AK29" s="7">
        <f t="shared" si="67"/>
        <v>0.15278867281405642</v>
      </c>
      <c r="AL29" s="33">
        <f t="shared" si="4"/>
        <v>8.989667406816379E-2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2">(AM29*cis_wt+AN29*First_line_Wt+AO29*Sec_Line_wt+AP29*Active_Wt)/SUM(cis_wt,First_line_Wt,Sec_Line_wt,Active_Wt)</f>
        <v>9.4841515591396711E-2</v>
      </c>
      <c r="AS29" s="40">
        <f t="shared" ref="AS29:AS37" si="93">(AN29*First_line_Wt+AO29*Sec_Line_wt)/SUM(First_line_Wt,Sec_Line_wt)</f>
        <v>7.9760268658851219E-2</v>
      </c>
      <c r="AT29" s="40">
        <f t="shared" ref="AT29:AT37" si="94">(AP29*Active_Wt+AQ29*NonActive_Wt)/SUM(Active_Wt,NonActive_Wt)</f>
        <v>0.18184593536630839</v>
      </c>
      <c r="AU29" s="40">
        <f t="shared" ref="AU29:AU37" si="95">(AM29*cis_wt+AN29*First_line_Wt+AO29*Sec_Line_wt+AP29*Active_Wt+AQ29*NonActive_Wt)/SUM(cis_wt,First_line_Wt,Sec_Line_wt,Active_Wt,NonActive_Wt)</f>
        <v>0.10384431338946676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76"/>
        <v>9.233804317066785E-2</v>
      </c>
      <c r="BB29" s="7">
        <f t="shared" si="77"/>
        <v>8.0307521365297702E-2</v>
      </c>
      <c r="BC29" s="7">
        <f t="shared" si="78"/>
        <v>0.16095597661355615</v>
      </c>
      <c r="BD29" s="7">
        <f t="shared" si="79"/>
        <v>9.8880189344616357E-2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61"/>
        <v>8.2444861587036997E-2</v>
      </c>
      <c r="BK29" s="7">
        <f t="shared" si="62"/>
        <v>6.98245374361708E-2</v>
      </c>
      <c r="BL29" s="7">
        <f t="shared" si="68"/>
        <v>0.15278867281405642</v>
      </c>
      <c r="BM29" s="33">
        <f t="shared" si="63"/>
        <v>8.989667406816379E-2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96">(BN29*cis_wt+BO29*First_line_Wt+BP29*Sec_Line_wt+BQ29*Active_Wt)/SUM(cis_wt,First_line_Wt,Sec_Line_wt,Active_Wt)</f>
        <v>9.4841515591396711E-2</v>
      </c>
      <c r="BT29" s="40">
        <f t="shared" ref="BT29:BT37" si="97">(BO29*First_line_Wt+BP29*Sec_Line_wt)/SUM(First_line_Wt,Sec_Line_wt)</f>
        <v>7.9760268658851219E-2</v>
      </c>
      <c r="BU29" s="40">
        <f t="shared" ref="BU29:BU37" si="98">(BQ29*Active_Wt+BR29*NonActive_Wt)/SUM(Active_Wt,NonActive_Wt)</f>
        <v>0.18184593536630839</v>
      </c>
      <c r="BV29" s="40">
        <f t="shared" ref="BV29:BV37" si="99">(BN29*cis_wt+BO29*First_line_Wt+BP29*Sec_Line_wt+BQ29*Active_Wt+BR29*NonActive_Wt)/SUM(cis_wt,First_line_Wt,Sec_Line_wt,Active_Wt,NonActive_Wt)</f>
        <v>0.10384431338946676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80"/>
        <v>9.233804317066785E-2</v>
      </c>
      <c r="CC29" s="7">
        <f t="shared" si="81"/>
        <v>8.0307521365297702E-2</v>
      </c>
      <c r="CD29" s="7">
        <f t="shared" si="82"/>
        <v>0.16095597661355615</v>
      </c>
      <c r="CE29" s="7">
        <f t="shared" si="83"/>
        <v>9.8880189344616357E-2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4"/>
        <v>8.2444861587036997E-2</v>
      </c>
      <c r="CL29" s="7">
        <f t="shared" si="65"/>
        <v>6.98245374361708E-2</v>
      </c>
      <c r="CM29" s="7">
        <f t="shared" si="69"/>
        <v>0.15278867281405642</v>
      </c>
      <c r="CN29" s="33">
        <f t="shared" si="66"/>
        <v>8.989667406816379E-2</v>
      </c>
      <c r="CO29" s="40">
        <f t="shared" si="71"/>
        <v>4.0387184230920713E-2</v>
      </c>
      <c r="CP29" s="40">
        <f t="shared" si="70"/>
        <v>1.3594010470678417E-2</v>
      </c>
      <c r="CQ29" s="40">
        <f t="shared" si="70"/>
        <v>1.5948328473222969E-2</v>
      </c>
      <c r="CR29" s="40">
        <f t="shared" si="70"/>
        <v>0.15134926034728957</v>
      </c>
      <c r="CS29" s="40">
        <f t="shared" si="70"/>
        <v>0.1025423170137444</v>
      </c>
      <c r="CT29" s="40">
        <f t="shared" si="70"/>
        <v>3.2714661780058586E-2</v>
      </c>
      <c r="CU29" s="40">
        <f t="shared" si="70"/>
        <v>1.475920526128802E-2</v>
      </c>
      <c r="CV29" s="40">
        <f t="shared" si="70"/>
        <v>0.12738142846325351</v>
      </c>
      <c r="CW29" s="40">
        <f t="shared" si="70"/>
        <v>3.9835938866925609E-2</v>
      </c>
    </row>
    <row r="30" spans="1:101" x14ac:dyDescent="0.25">
      <c r="A30" s="89"/>
      <c r="B30" s="2" t="s">
        <v>8</v>
      </c>
      <c r="C30" s="7">
        <v>3.040157818218011E-2</v>
      </c>
      <c r="D30" s="7">
        <v>2.3572768034202919E-2</v>
      </c>
      <c r="E30" s="7">
        <v>3.0300432945280519E-2</v>
      </c>
      <c r="F30" s="7">
        <v>4.2613286592328006E-2</v>
      </c>
      <c r="G30" s="7">
        <v>1.7042161471772246E-2</v>
      </c>
      <c r="H30" s="7">
        <f t="shared" si="84"/>
        <v>2.9074123259598971E-2</v>
      </c>
      <c r="I30" s="7">
        <f t="shared" si="85"/>
        <v>2.6863972090124189E-2</v>
      </c>
      <c r="J30" s="7">
        <f t="shared" si="86"/>
        <v>2.8326961911689937E-2</v>
      </c>
      <c r="K30" s="7">
        <f t="shared" si="87"/>
        <v>2.7498768842768688E-2</v>
      </c>
      <c r="L30" s="7">
        <v>2.7234313326646591E-2</v>
      </c>
      <c r="M30" s="7">
        <v>3.8029173312204428E-2</v>
      </c>
      <c r="N30" s="7">
        <v>6.9220190010321495E-2</v>
      </c>
      <c r="O30" s="7">
        <v>8.1333703396393509E-2</v>
      </c>
      <c r="P30" s="7">
        <v>7.2759573463747729E-2</v>
      </c>
      <c r="Q30" s="40">
        <f t="shared" si="88"/>
        <v>5.4151516078773741E-2</v>
      </c>
      <c r="R30" s="40">
        <f t="shared" si="89"/>
        <v>5.3287959536250762E-2</v>
      </c>
      <c r="S30" s="40">
        <f t="shared" si="90"/>
        <v>7.6543425162868023E-2</v>
      </c>
      <c r="T30" s="40">
        <f t="shared" si="91"/>
        <v>5.6587883971805836E-2</v>
      </c>
      <c r="U30" s="7">
        <v>2.5441318044616551E-2</v>
      </c>
      <c r="V30" s="7">
        <v>4.3570299345463616E-2</v>
      </c>
      <c r="W30" s="7">
        <v>7.2589313256417889E-2</v>
      </c>
      <c r="X30" s="7">
        <v>8.5766237508869983E-2</v>
      </c>
      <c r="Y30" s="7">
        <v>7.0673449899734883E-2</v>
      </c>
      <c r="Z30" s="7">
        <f t="shared" si="72"/>
        <v>5.8029076316782009E-2</v>
      </c>
      <c r="AA30" s="7">
        <f t="shared" si="73"/>
        <v>5.7766531997495409E-2</v>
      </c>
      <c r="AB30" s="7">
        <f t="shared" si="74"/>
        <v>7.7334052256814528E-2</v>
      </c>
      <c r="AC30" s="7">
        <f t="shared" si="75"/>
        <v>5.9684614301627519E-2</v>
      </c>
      <c r="AD30" s="7">
        <v>3.3635167017364472E-2</v>
      </c>
      <c r="AE30" s="7">
        <v>4.0726477959721147E-2</v>
      </c>
      <c r="AF30" s="7">
        <v>6.7692728632666552E-2</v>
      </c>
      <c r="AG30" s="7">
        <v>7.8188817109378361E-2</v>
      </c>
      <c r="AH30" s="7">
        <v>7.6044077792965695E-2</v>
      </c>
      <c r="AI30" s="7">
        <f t="shared" si="2"/>
        <v>5.4880693720366289E-2</v>
      </c>
      <c r="AJ30" s="7">
        <f t="shared" si="3"/>
        <v>5.3918489565657653E-2</v>
      </c>
      <c r="AK30" s="7">
        <f t="shared" si="67"/>
        <v>7.6990573305668275E-2</v>
      </c>
      <c r="AL30" s="33">
        <f t="shared" si="4"/>
        <v>5.7651632588172241E-2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2"/>
        <v>5.4151516078773741E-2</v>
      </c>
      <c r="AS30" s="40">
        <f t="shared" si="93"/>
        <v>5.3287959536250762E-2</v>
      </c>
      <c r="AT30" s="40">
        <f t="shared" si="94"/>
        <v>7.6543425162868023E-2</v>
      </c>
      <c r="AU30" s="40">
        <f t="shared" si="95"/>
        <v>5.6587883971805836E-2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76"/>
        <v>5.8029076316782009E-2</v>
      </c>
      <c r="BB30" s="7">
        <f t="shared" si="77"/>
        <v>5.7766531997495409E-2</v>
      </c>
      <c r="BC30" s="7">
        <f t="shared" si="78"/>
        <v>7.7334052256814528E-2</v>
      </c>
      <c r="BD30" s="7">
        <f t="shared" si="79"/>
        <v>5.9684614301627519E-2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61"/>
        <v>5.4880693720366289E-2</v>
      </c>
      <c r="BK30" s="7">
        <f t="shared" si="62"/>
        <v>5.3918489565657653E-2</v>
      </c>
      <c r="BL30" s="7">
        <f t="shared" si="68"/>
        <v>7.6990573305668275E-2</v>
      </c>
      <c r="BM30" s="33">
        <f t="shared" si="63"/>
        <v>5.7651632588172241E-2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96"/>
        <v>5.4151516078773741E-2</v>
      </c>
      <c r="BT30" s="40">
        <f t="shared" si="97"/>
        <v>5.3287959536250762E-2</v>
      </c>
      <c r="BU30" s="40">
        <f t="shared" si="98"/>
        <v>7.6543425162868023E-2</v>
      </c>
      <c r="BV30" s="40">
        <f t="shared" si="99"/>
        <v>5.6587883971805836E-2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80"/>
        <v>5.8029076316782009E-2</v>
      </c>
      <c r="CC30" s="7">
        <f t="shared" si="81"/>
        <v>5.7766531997495409E-2</v>
      </c>
      <c r="CD30" s="7">
        <f t="shared" si="82"/>
        <v>7.7334052256814528E-2</v>
      </c>
      <c r="CE30" s="7">
        <f t="shared" si="83"/>
        <v>5.9684614301627519E-2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4"/>
        <v>5.4880693720366289E-2</v>
      </c>
      <c r="CL30" s="7">
        <f t="shared" si="65"/>
        <v>5.3918489565657653E-2</v>
      </c>
      <c r="CM30" s="7">
        <f t="shared" si="69"/>
        <v>7.6990573305668275E-2</v>
      </c>
      <c r="CN30" s="33">
        <f t="shared" si="66"/>
        <v>5.7651632588172241E-2</v>
      </c>
      <c r="CO30" s="40">
        <f t="shared" si="71"/>
        <v>4.1878717184052158E-2</v>
      </c>
      <c r="CP30" s="40">
        <f t="shared" si="70"/>
        <v>2.4645812063327843E-2</v>
      </c>
      <c r="CQ30" s="40">
        <f t="shared" si="70"/>
        <v>3.0963718787887676E-2</v>
      </c>
      <c r="CR30" s="40">
        <f t="shared" si="70"/>
        <v>4.5844163903403026E-2</v>
      </c>
      <c r="CS30" s="40">
        <f t="shared" si="70"/>
        <v>2.4054572355935992E-2</v>
      </c>
      <c r="CT30" s="40">
        <f t="shared" si="70"/>
        <v>3.0934157002728311E-2</v>
      </c>
      <c r="CU30" s="40">
        <f t="shared" si="70"/>
        <v>2.7772658986750281E-2</v>
      </c>
      <c r="CV30" s="40">
        <f t="shared" si="70"/>
        <v>3.5143857115852994E-2</v>
      </c>
      <c r="CW30" s="40">
        <f t="shared" si="70"/>
        <v>3.0232552053393993E-2</v>
      </c>
    </row>
    <row r="31" spans="1:101" x14ac:dyDescent="0.25">
      <c r="A31" s="89"/>
      <c r="B31" s="2" t="s">
        <v>7</v>
      </c>
      <c r="C31" s="7">
        <v>0.1207083741505693</v>
      </c>
      <c r="D31" s="7">
        <v>0.1683697521902334</v>
      </c>
      <c r="E31" s="7">
        <v>8.7928850267525061E-2</v>
      </c>
      <c r="F31" s="7">
        <v>0.10610268330123983</v>
      </c>
      <c r="G31" s="7">
        <v>0.10934858321811322</v>
      </c>
      <c r="H31" s="7">
        <f t="shared" si="84"/>
        <v>0.12550169137747838</v>
      </c>
      <c r="I31" s="7">
        <f t="shared" si="85"/>
        <v>0.12901769970705215</v>
      </c>
      <c r="J31" s="7">
        <f t="shared" si="86"/>
        <v>0.10791613421021187</v>
      </c>
      <c r="K31" s="7">
        <f t="shared" si="87"/>
        <v>0.12338675195752952</v>
      </c>
      <c r="L31" s="7">
        <v>0.12126555313412796</v>
      </c>
      <c r="M31" s="7">
        <v>0.16575814647027587</v>
      </c>
      <c r="N31" s="7">
        <v>8.2548137826080226E-2</v>
      </c>
      <c r="O31" s="7">
        <v>9.6370193357087519E-2</v>
      </c>
      <c r="P31" s="7">
        <v>9.5170037749301425E-2</v>
      </c>
      <c r="Q31" s="40">
        <f t="shared" si="88"/>
        <v>0.12127875921442645</v>
      </c>
      <c r="R31" s="40">
        <f t="shared" si="89"/>
        <v>0.1250514344739504</v>
      </c>
      <c r="S31" s="40">
        <f t="shared" si="90"/>
        <v>9.569967875910694E-2</v>
      </c>
      <c r="T31" s="40">
        <f t="shared" si="91"/>
        <v>0.11786032335141616</v>
      </c>
      <c r="U31" s="7">
        <v>0.11920325671968379</v>
      </c>
      <c r="V31" s="7">
        <v>0.16568368297756933</v>
      </c>
      <c r="W31" s="7">
        <v>8.2119460214368403E-2</v>
      </c>
      <c r="X31" s="7">
        <v>9.3456984947564742E-2</v>
      </c>
      <c r="Y31" s="7">
        <v>9.0372917230998079E-2</v>
      </c>
      <c r="Z31" s="7">
        <f t="shared" si="72"/>
        <v>0.12054150706130129</v>
      </c>
      <c r="AA31" s="7">
        <f t="shared" si="73"/>
        <v>0.12480368783463303</v>
      </c>
      <c r="AB31" s="7">
        <f t="shared" si="74"/>
        <v>9.1733948024933315E-2</v>
      </c>
      <c r="AC31" s="7">
        <f t="shared" si="75"/>
        <v>0.11659150937374267</v>
      </c>
      <c r="AD31" s="7">
        <v>0.11762185596873405</v>
      </c>
      <c r="AE31" s="7">
        <v>0.16416287915322961</v>
      </c>
      <c r="AF31" s="7">
        <v>7.9681562404152778E-2</v>
      </c>
      <c r="AG31" s="7">
        <v>9.02055648357388E-2</v>
      </c>
      <c r="AH31" s="7">
        <v>8.6862023958897222E-2</v>
      </c>
      <c r="AI31" s="7">
        <f t="shared" si="2"/>
        <v>0.11845634572625269</v>
      </c>
      <c r="AJ31" s="7">
        <f t="shared" si="3"/>
        <v>0.12283423749090354</v>
      </c>
      <c r="AK31" s="7">
        <f t="shared" si="67"/>
        <v>8.8337562926384172E-2</v>
      </c>
      <c r="AL31" s="33">
        <f t="shared" si="4"/>
        <v>0.11431967581151631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2"/>
        <v>0.12127875921442645</v>
      </c>
      <c r="AS31" s="40">
        <f t="shared" si="93"/>
        <v>0.1250514344739504</v>
      </c>
      <c r="AT31" s="40">
        <f t="shared" si="94"/>
        <v>9.569967875910694E-2</v>
      </c>
      <c r="AU31" s="40">
        <f t="shared" si="95"/>
        <v>0.11786032335141616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76"/>
        <v>0.12054150706130129</v>
      </c>
      <c r="BB31" s="7">
        <f t="shared" si="77"/>
        <v>0.12480368783463303</v>
      </c>
      <c r="BC31" s="7">
        <f t="shared" si="78"/>
        <v>9.1733948024933315E-2</v>
      </c>
      <c r="BD31" s="7">
        <f t="shared" si="79"/>
        <v>0.11659150937374267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61"/>
        <v>0.11845634572625269</v>
      </c>
      <c r="BK31" s="7">
        <f t="shared" si="62"/>
        <v>0.12283423749090354</v>
      </c>
      <c r="BL31" s="7">
        <f t="shared" si="68"/>
        <v>8.8337562926384172E-2</v>
      </c>
      <c r="BM31" s="33">
        <f t="shared" si="63"/>
        <v>0.11431967581151631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96"/>
        <v>0.12127875921442645</v>
      </c>
      <c r="BT31" s="40">
        <f t="shared" si="97"/>
        <v>0.1250514344739504</v>
      </c>
      <c r="BU31" s="40">
        <f t="shared" si="98"/>
        <v>9.569967875910694E-2</v>
      </c>
      <c r="BV31" s="40">
        <f t="shared" si="99"/>
        <v>0.11786032335141616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80"/>
        <v>0.12054150706130129</v>
      </c>
      <c r="CC31" s="7">
        <f t="shared" si="81"/>
        <v>0.12480368783463303</v>
      </c>
      <c r="CD31" s="7">
        <f t="shared" si="82"/>
        <v>9.1733948024933315E-2</v>
      </c>
      <c r="CE31" s="7">
        <f t="shared" si="83"/>
        <v>0.11659150937374267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4"/>
        <v>0.11845634572625269</v>
      </c>
      <c r="CL31" s="7">
        <f t="shared" si="65"/>
        <v>0.12283423749090354</v>
      </c>
      <c r="CM31" s="7">
        <f t="shared" si="69"/>
        <v>8.8337562926384172E-2</v>
      </c>
      <c r="CN31" s="33">
        <f t="shared" si="66"/>
        <v>0.11431967581151631</v>
      </c>
      <c r="CO31" s="40">
        <f t="shared" si="71"/>
        <v>0.16627794229976844</v>
      </c>
      <c r="CP31" s="40">
        <f t="shared" si="70"/>
        <v>0.17603402636502832</v>
      </c>
      <c r="CQ31" s="40">
        <f t="shared" si="70"/>
        <v>8.9853639977444305E-2</v>
      </c>
      <c r="CR31" s="40">
        <f t="shared" si="70"/>
        <v>0.11414723418044546</v>
      </c>
      <c r="CS31" s="40">
        <f t="shared" si="70"/>
        <v>0.15434271124563281</v>
      </c>
      <c r="CT31" s="40">
        <f t="shared" si="70"/>
        <v>0.13353073420355377</v>
      </c>
      <c r="CU31" s="40">
        <f t="shared" si="70"/>
        <v>0.13338178602918385</v>
      </c>
      <c r="CV31" s="40">
        <f t="shared" si="70"/>
        <v>0.1338861969385351</v>
      </c>
      <c r="CW31" s="40">
        <f t="shared" si="70"/>
        <v>0.13565321497061039</v>
      </c>
    </row>
    <row r="32" spans="1:101" x14ac:dyDescent="0.25">
      <c r="A32" s="89"/>
      <c r="B32" s="2" t="s">
        <v>6</v>
      </c>
      <c r="C32" s="7">
        <v>9.2688020538163482E-2</v>
      </c>
      <c r="D32" s="7">
        <v>0.12529781558354555</v>
      </c>
      <c r="E32" s="7">
        <v>0.13088072707333148</v>
      </c>
      <c r="F32" s="7">
        <v>0.12546969539068042</v>
      </c>
      <c r="G32" s="7">
        <v>0.12602116324550253</v>
      </c>
      <c r="H32" s="7">
        <f t="shared" si="84"/>
        <v>0.12436853667632933</v>
      </c>
      <c r="I32" s="7">
        <f t="shared" si="85"/>
        <v>0.12802900109618573</v>
      </c>
      <c r="J32" s="7">
        <f t="shared" si="86"/>
        <v>0.1257777948109359</v>
      </c>
      <c r="K32" s="7">
        <f t="shared" si="87"/>
        <v>0.12458491639985474</v>
      </c>
      <c r="L32" s="7">
        <v>8.8358037165098449E-2</v>
      </c>
      <c r="M32" s="7">
        <v>0.12228875631330142</v>
      </c>
      <c r="N32" s="7">
        <v>0.11141328583647572</v>
      </c>
      <c r="O32" s="7">
        <v>7.9966249996577921E-2</v>
      </c>
      <c r="P32" s="7">
        <v>9.3216817949617795E-2</v>
      </c>
      <c r="Q32" s="40">
        <f t="shared" si="88"/>
        <v>0.10984825117538848</v>
      </c>
      <c r="R32" s="40">
        <f t="shared" si="89"/>
        <v>0.11696842704356561</v>
      </c>
      <c r="S32" s="40">
        <f t="shared" si="90"/>
        <v>8.736920606861294E-2</v>
      </c>
      <c r="T32" s="40">
        <f t="shared" si="91"/>
        <v>0.10767068427046829</v>
      </c>
      <c r="U32" s="7">
        <v>8.753080890867633E-2</v>
      </c>
      <c r="V32" s="7">
        <v>0.1210796225532197</v>
      </c>
      <c r="W32" s="7">
        <v>0.10370866255689412</v>
      </c>
      <c r="X32" s="7">
        <v>7.5280299975729673E-2</v>
      </c>
      <c r="Y32" s="7">
        <v>9.1158801201697504E-2</v>
      </c>
      <c r="Z32" s="7">
        <f t="shared" si="72"/>
        <v>0.10576389397886991</v>
      </c>
      <c r="AA32" s="7">
        <f t="shared" si="73"/>
        <v>0.11258167047760191</v>
      </c>
      <c r="AB32" s="7">
        <f t="shared" si="74"/>
        <v>8.4151455346743551E-2</v>
      </c>
      <c r="AC32" s="7">
        <f t="shared" si="75"/>
        <v>0.10385163745574721</v>
      </c>
      <c r="AD32" s="7">
        <v>8.6645702395457019E-2</v>
      </c>
      <c r="AE32" s="7">
        <v>0.12302629979799617</v>
      </c>
      <c r="AF32" s="7">
        <v>9.9854915927956089E-2</v>
      </c>
      <c r="AG32" s="7">
        <v>7.0217357579267933E-2</v>
      </c>
      <c r="AH32" s="7">
        <v>9.0162428955004703E-2</v>
      </c>
      <c r="AI32" s="7">
        <f t="shared" si="2"/>
        <v>0.10437704238356103</v>
      </c>
      <c r="AJ32" s="7">
        <f t="shared" si="3"/>
        <v>0.11169075416925746</v>
      </c>
      <c r="AK32" s="7">
        <f t="shared" si="67"/>
        <v>8.136046388018002E-2</v>
      </c>
      <c r="AL32" s="33">
        <f t="shared" si="4"/>
        <v>0.1025159116350519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2"/>
        <v>0.10984825117538848</v>
      </c>
      <c r="AS32" s="40">
        <f t="shared" si="93"/>
        <v>0.11696842704356561</v>
      </c>
      <c r="AT32" s="40">
        <f t="shared" si="94"/>
        <v>8.736920606861294E-2</v>
      </c>
      <c r="AU32" s="40">
        <f t="shared" si="95"/>
        <v>0.10767068427046829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76"/>
        <v>0.10576389397886991</v>
      </c>
      <c r="BB32" s="7">
        <f t="shared" si="77"/>
        <v>0.11258167047760191</v>
      </c>
      <c r="BC32" s="7">
        <f t="shared" si="78"/>
        <v>8.4151455346743551E-2</v>
      </c>
      <c r="BD32" s="7">
        <f t="shared" si="79"/>
        <v>0.10385163745574721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61"/>
        <v>0.10437704238356103</v>
      </c>
      <c r="BK32" s="7">
        <f t="shared" si="62"/>
        <v>0.11169075416925746</v>
      </c>
      <c r="BL32" s="7">
        <f t="shared" si="68"/>
        <v>8.136046388018002E-2</v>
      </c>
      <c r="BM32" s="33">
        <f t="shared" si="63"/>
        <v>0.1025159116350519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96"/>
        <v>0.10984825117538848</v>
      </c>
      <c r="BT32" s="40">
        <f t="shared" si="97"/>
        <v>0.11696842704356561</v>
      </c>
      <c r="BU32" s="40">
        <f t="shared" si="98"/>
        <v>8.736920606861294E-2</v>
      </c>
      <c r="BV32" s="40">
        <f t="shared" si="99"/>
        <v>0.10767068427046829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80"/>
        <v>0.10576389397886991</v>
      </c>
      <c r="CC32" s="7">
        <f t="shared" si="81"/>
        <v>0.11258167047760191</v>
      </c>
      <c r="CD32" s="7">
        <f t="shared" si="82"/>
        <v>8.4151455346743551E-2</v>
      </c>
      <c r="CE32" s="7">
        <f t="shared" si="83"/>
        <v>0.10385163745574721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4"/>
        <v>0.10437704238356103</v>
      </c>
      <c r="CL32" s="7">
        <f t="shared" si="65"/>
        <v>0.11169075416925746</v>
      </c>
      <c r="CM32" s="7">
        <f t="shared" si="69"/>
        <v>8.136046388018002E-2</v>
      </c>
      <c r="CN32" s="33">
        <f t="shared" si="66"/>
        <v>0.1025159116350519</v>
      </c>
      <c r="CO32" s="40">
        <f t="shared" si="71"/>
        <v>0.127679404510079</v>
      </c>
      <c r="CP32" s="40">
        <f t="shared" si="70"/>
        <v>0.13100143395705344</v>
      </c>
      <c r="CQ32" s="40">
        <f t="shared" si="70"/>
        <v>0.13374574664234704</v>
      </c>
      <c r="CR32" s="40">
        <f t="shared" si="70"/>
        <v>0.13498262491295357</v>
      </c>
      <c r="CS32" s="40">
        <f t="shared" si="70"/>
        <v>0.17787562890359837</v>
      </c>
      <c r="CT32" s="40">
        <f t="shared" si="70"/>
        <v>0.13232508527922543</v>
      </c>
      <c r="CU32" s="40">
        <f t="shared" si="70"/>
        <v>0.13235964420785723</v>
      </c>
      <c r="CV32" s="40">
        <f t="shared" si="70"/>
        <v>0.15604627361603635</v>
      </c>
      <c r="CW32" s="40">
        <f t="shared" si="70"/>
        <v>0.1369704946305923</v>
      </c>
    </row>
    <row r="33" spans="1:101" x14ac:dyDescent="0.25">
      <c r="A33" s="89"/>
      <c r="B33" s="2" t="s">
        <v>5</v>
      </c>
      <c r="C33" s="7">
        <v>0.16659575716446806</v>
      </c>
      <c r="D33" s="7">
        <v>0.1605440954640204</v>
      </c>
      <c r="E33" s="7">
        <v>0.14033125923257539</v>
      </c>
      <c r="F33" s="7">
        <v>0.1269945258685298</v>
      </c>
      <c r="G33" s="7">
        <v>0.11497230788779293</v>
      </c>
      <c r="H33" s="7">
        <f t="shared" si="84"/>
        <v>0.14935370622185315</v>
      </c>
      <c r="I33" s="7">
        <f t="shared" si="85"/>
        <v>0.15065588470057015</v>
      </c>
      <c r="J33" s="7">
        <f t="shared" si="86"/>
        <v>0.12027783629603442</v>
      </c>
      <c r="K33" s="7">
        <f t="shared" si="87"/>
        <v>0.14485212213461296</v>
      </c>
      <c r="L33" s="7">
        <v>0.17342709884437466</v>
      </c>
      <c r="M33" s="7">
        <v>0.16535377795842127</v>
      </c>
      <c r="N33" s="7">
        <v>0.14506901229084737</v>
      </c>
      <c r="O33" s="7">
        <v>0.11129500682443288</v>
      </c>
      <c r="P33" s="7">
        <v>0.10923938437375001</v>
      </c>
      <c r="Q33" s="40">
        <f t="shared" si="88"/>
        <v>0.15188702850130273</v>
      </c>
      <c r="R33" s="40">
        <f t="shared" si="89"/>
        <v>0.15543037898999104</v>
      </c>
      <c r="S33" s="40">
        <f t="shared" si="90"/>
        <v>0.1101465516972998</v>
      </c>
      <c r="T33" s="40">
        <f t="shared" si="91"/>
        <v>0.14630313821570354</v>
      </c>
      <c r="U33" s="7">
        <v>0.15415553420775874</v>
      </c>
      <c r="V33" s="7">
        <v>0.15344096148228659</v>
      </c>
      <c r="W33" s="7">
        <v>0.13726429790607772</v>
      </c>
      <c r="X33" s="7">
        <v>0.10757597021100172</v>
      </c>
      <c r="Y33" s="7">
        <v>9.4021527363749038E-2</v>
      </c>
      <c r="Z33" s="7">
        <f t="shared" si="72"/>
        <v>0.14183023664942415</v>
      </c>
      <c r="AA33" s="7">
        <f t="shared" si="73"/>
        <v>0.14552726460870605</v>
      </c>
      <c r="AB33" s="7">
        <f t="shared" si="74"/>
        <v>0.10000324236003434</v>
      </c>
      <c r="AC33" s="7">
        <f t="shared" si="75"/>
        <v>0.13557060395907242</v>
      </c>
      <c r="AD33" s="7">
        <v>0.15227718536458792</v>
      </c>
      <c r="AE33" s="7">
        <v>0.14356170844565408</v>
      </c>
      <c r="AF33" s="7">
        <v>0.13454073676819811</v>
      </c>
      <c r="AG33" s="7">
        <v>9.5820143213312475E-2</v>
      </c>
      <c r="AH33" s="7">
        <v>9.2541749328075781E-2</v>
      </c>
      <c r="AI33" s="7">
        <f t="shared" si="2"/>
        <v>0.13523901535672966</v>
      </c>
      <c r="AJ33" s="7">
        <f t="shared" si="3"/>
        <v>0.13914860836329007</v>
      </c>
      <c r="AK33" s="7">
        <f t="shared" si="67"/>
        <v>9.3988538258321278E-2</v>
      </c>
      <c r="AL33" s="33">
        <f t="shared" si="4"/>
        <v>0.12964862803578001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2"/>
        <v>0.15188702850130273</v>
      </c>
      <c r="AS33" s="40">
        <f t="shared" si="93"/>
        <v>0.15543037898999104</v>
      </c>
      <c r="AT33" s="40">
        <f t="shared" si="94"/>
        <v>0.1101465516972998</v>
      </c>
      <c r="AU33" s="40">
        <f t="shared" si="95"/>
        <v>0.14630313821570354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76"/>
        <v>0.14183023664942415</v>
      </c>
      <c r="BB33" s="7">
        <f t="shared" si="77"/>
        <v>0.14552726460870605</v>
      </c>
      <c r="BC33" s="7">
        <f t="shared" si="78"/>
        <v>0.10000324236003434</v>
      </c>
      <c r="BD33" s="7">
        <f t="shared" si="79"/>
        <v>0.13557060395907242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61"/>
        <v>0.13523901535672966</v>
      </c>
      <c r="BK33" s="7">
        <f t="shared" si="62"/>
        <v>0.13914860836329007</v>
      </c>
      <c r="BL33" s="7">
        <f t="shared" si="68"/>
        <v>9.3988538258321278E-2</v>
      </c>
      <c r="BM33" s="33">
        <f t="shared" si="63"/>
        <v>0.12964862803578001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96"/>
        <v>0.15188702850130273</v>
      </c>
      <c r="BT33" s="40">
        <f t="shared" si="97"/>
        <v>0.15543037898999104</v>
      </c>
      <c r="BU33" s="40">
        <f t="shared" si="98"/>
        <v>0.1101465516972998</v>
      </c>
      <c r="BV33" s="40">
        <f t="shared" si="99"/>
        <v>0.14630313821570354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80"/>
        <v>0.14183023664942415</v>
      </c>
      <c r="CC33" s="7">
        <f t="shared" si="81"/>
        <v>0.14552726460870605</v>
      </c>
      <c r="CD33" s="7">
        <f t="shared" si="82"/>
        <v>0.10000324236003434</v>
      </c>
      <c r="CE33" s="7">
        <f t="shared" si="83"/>
        <v>0.13557060395907242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4"/>
        <v>0.13523901535672966</v>
      </c>
      <c r="CL33" s="7">
        <f t="shared" si="65"/>
        <v>0.13914860836329007</v>
      </c>
      <c r="CM33" s="7">
        <f t="shared" si="69"/>
        <v>9.3988538258321278E-2</v>
      </c>
      <c r="CN33" s="33">
        <f t="shared" si="66"/>
        <v>0.12964862803578001</v>
      </c>
      <c r="CO33" s="40">
        <f t="shared" si="71"/>
        <v>0.22948863235143666</v>
      </c>
      <c r="CP33" s="40">
        <f t="shared" si="70"/>
        <v>0.16785214188432082</v>
      </c>
      <c r="CQ33" s="40">
        <f t="shared" si="70"/>
        <v>0.14340315387158253</v>
      </c>
      <c r="CR33" s="40">
        <f t="shared" si="70"/>
        <v>0.13662306581628481</v>
      </c>
      <c r="CS33" s="40">
        <f t="shared" si="70"/>
        <v>0.16228045389645429</v>
      </c>
      <c r="CT33" s="40">
        <f t="shared" si="70"/>
        <v>0.15890869540428207</v>
      </c>
      <c r="CU33" s="40">
        <f t="shared" si="70"/>
        <v>0.155751893134012</v>
      </c>
      <c r="CV33" s="40">
        <f t="shared" si="70"/>
        <v>0.14922274778953215</v>
      </c>
      <c r="CW33" s="40">
        <f t="shared" si="70"/>
        <v>0.15925255954252932</v>
      </c>
    </row>
    <row r="34" spans="1:101" x14ac:dyDescent="0.25">
      <c r="A34" s="89"/>
      <c r="B34" s="2" t="s">
        <v>4</v>
      </c>
      <c r="C34" s="7">
        <v>2.8356793974213465E-2</v>
      </c>
      <c r="D34" s="7">
        <v>8.5189766512725612E-2</v>
      </c>
      <c r="E34" s="7">
        <v>0.11556776473989744</v>
      </c>
      <c r="F34" s="7">
        <v>0.12729159263325948</v>
      </c>
      <c r="G34" s="7">
        <v>9.4718062796092989E-2</v>
      </c>
      <c r="H34" s="7">
        <f t="shared" si="84"/>
        <v>9.6484677938989252E-2</v>
      </c>
      <c r="I34" s="7">
        <f t="shared" si="85"/>
        <v>0.10005082042928026</v>
      </c>
      <c r="J34" s="7">
        <f t="shared" si="86"/>
        <v>0.10909309643669877</v>
      </c>
      <c r="K34" s="7">
        <f t="shared" si="87"/>
        <v>9.6253373599989714E-2</v>
      </c>
      <c r="L34" s="7">
        <v>3.9708202068068715E-2</v>
      </c>
      <c r="M34" s="7">
        <v>8.255263028700599E-2</v>
      </c>
      <c r="N34" s="7">
        <v>0.1138358913200061</v>
      </c>
      <c r="O34" s="7">
        <v>0.11724830701587978</v>
      </c>
      <c r="P34" s="7">
        <v>9.168680434953011E-2</v>
      </c>
      <c r="Q34" s="40">
        <f t="shared" si="88"/>
        <v>9.464260535959218E-2</v>
      </c>
      <c r="R34" s="40">
        <f t="shared" si="89"/>
        <v>9.7856542856242776E-2</v>
      </c>
      <c r="S34" s="40">
        <f t="shared" si="90"/>
        <v>0.10296735830146786</v>
      </c>
      <c r="T34" s="40">
        <f t="shared" si="91"/>
        <v>9.4255599960257896E-2</v>
      </c>
      <c r="U34" s="7">
        <v>3.9694737897981225E-2</v>
      </c>
      <c r="V34" s="7">
        <v>7.8174408688504532E-2</v>
      </c>
      <c r="W34" s="7">
        <v>0.11247069208588112</v>
      </c>
      <c r="X34" s="7">
        <v>0.12277759353351664</v>
      </c>
      <c r="Y34" s="7">
        <v>9.0228921733191553E-2</v>
      </c>
      <c r="Z34" s="7">
        <f t="shared" si="72"/>
        <v>9.3016490441619568E-2</v>
      </c>
      <c r="AA34" s="7">
        <f t="shared" si="73"/>
        <v>9.4952305404884127E-2</v>
      </c>
      <c r="AB34" s="7">
        <f t="shared" si="74"/>
        <v>0.10459298526654703</v>
      </c>
      <c r="AC34" s="7">
        <f t="shared" si="75"/>
        <v>9.2651511832604783E-2</v>
      </c>
      <c r="AD34" s="7">
        <v>3.5494035246114171E-2</v>
      </c>
      <c r="AE34" s="7">
        <v>7.7753006636727143E-2</v>
      </c>
      <c r="AF34" s="7">
        <v>0.10594841506411239</v>
      </c>
      <c r="AG34" s="7">
        <v>0.11054124698371633</v>
      </c>
      <c r="AH34" s="7">
        <v>8.9120178756143531E-2</v>
      </c>
      <c r="AI34" s="7">
        <f t="shared" si="2"/>
        <v>8.8484200080616984E-2</v>
      </c>
      <c r="AJ34" s="7">
        <f t="shared" si="3"/>
        <v>9.1546327766881833E-2</v>
      </c>
      <c r="AK34" s="7">
        <f t="shared" si="67"/>
        <v>9.8573516417993209E-2</v>
      </c>
      <c r="AL34" s="33">
        <f t="shared" si="4"/>
        <v>8.8567469279203906E-2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2"/>
        <v>9.464260535959218E-2</v>
      </c>
      <c r="AS34" s="40">
        <f t="shared" si="93"/>
        <v>9.7856542856242776E-2</v>
      </c>
      <c r="AT34" s="40">
        <f t="shared" si="94"/>
        <v>0.10296735830146786</v>
      </c>
      <c r="AU34" s="40">
        <f t="shared" si="95"/>
        <v>9.4255599960257896E-2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76"/>
        <v>9.3016490441619568E-2</v>
      </c>
      <c r="BB34" s="7">
        <f t="shared" si="77"/>
        <v>9.4952305404884127E-2</v>
      </c>
      <c r="BC34" s="7">
        <f t="shared" si="78"/>
        <v>0.10459298526654703</v>
      </c>
      <c r="BD34" s="7">
        <f t="shared" si="79"/>
        <v>9.2651511832604783E-2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61"/>
        <v>8.8484200080616984E-2</v>
      </c>
      <c r="BK34" s="7">
        <f t="shared" si="62"/>
        <v>9.1546327766881833E-2</v>
      </c>
      <c r="BL34" s="7">
        <f t="shared" si="68"/>
        <v>9.8573516417993209E-2</v>
      </c>
      <c r="BM34" s="33">
        <f t="shared" si="63"/>
        <v>8.8567469279203906E-2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96"/>
        <v>9.464260535959218E-2</v>
      </c>
      <c r="BT34" s="40">
        <f t="shared" si="97"/>
        <v>9.7856542856242776E-2</v>
      </c>
      <c r="BU34" s="40">
        <f t="shared" si="98"/>
        <v>0.10296735830146786</v>
      </c>
      <c r="BV34" s="40">
        <f t="shared" si="99"/>
        <v>9.4255599960257896E-2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80"/>
        <v>9.3016490441619568E-2</v>
      </c>
      <c r="CC34" s="7">
        <f t="shared" si="81"/>
        <v>9.4952305404884127E-2</v>
      </c>
      <c r="CD34" s="7">
        <f t="shared" si="82"/>
        <v>0.10459298526654703</v>
      </c>
      <c r="CE34" s="7">
        <f t="shared" si="83"/>
        <v>9.2651511832604783E-2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4"/>
        <v>8.8484200080616984E-2</v>
      </c>
      <c r="CL34" s="7">
        <f t="shared" si="65"/>
        <v>9.1546327766881833E-2</v>
      </c>
      <c r="CM34" s="7">
        <f t="shared" si="69"/>
        <v>9.8573516417993209E-2</v>
      </c>
      <c r="CN34" s="33">
        <f t="shared" si="66"/>
        <v>8.8567469279203906E-2</v>
      </c>
      <c r="CO34" s="40">
        <f t="shared" si="71"/>
        <v>3.9061990399847084E-2</v>
      </c>
      <c r="CP34" s="40">
        <f t="shared" si="70"/>
        <v>8.9067646707634909E-2</v>
      </c>
      <c r="CQ34" s="40">
        <f t="shared" si="70"/>
        <v>0.11809757883041419</v>
      </c>
      <c r="CR34" s="40">
        <f t="shared" si="70"/>
        <v>0.13694265575035416</v>
      </c>
      <c r="CS34" s="40">
        <f t="shared" si="70"/>
        <v>0.13369210817046509</v>
      </c>
      <c r="CT34" s="40">
        <f t="shared" si="70"/>
        <v>0.10265734065555925</v>
      </c>
      <c r="CU34" s="40">
        <f t="shared" si="70"/>
        <v>0.10343508799834164</v>
      </c>
      <c r="CV34" s="40">
        <f t="shared" si="70"/>
        <v>0.13534639561594222</v>
      </c>
      <c r="CW34" s="40">
        <f t="shared" si="70"/>
        <v>0.10582237860593177</v>
      </c>
    </row>
    <row r="35" spans="1:101" x14ac:dyDescent="0.25">
      <c r="A35" s="89"/>
      <c r="B35" s="2" t="s">
        <v>3</v>
      </c>
      <c r="C35" s="7">
        <v>1.2906364572183115E-2</v>
      </c>
      <c r="D35" s="7">
        <v>1.813104838395295E-2</v>
      </c>
      <c r="E35" s="7">
        <v>0.11073690396705096</v>
      </c>
      <c r="F35" s="7">
        <v>9.8385132835107553E-2</v>
      </c>
      <c r="G35" s="7">
        <v>2.7260887499427677E-2</v>
      </c>
      <c r="H35" s="7">
        <f t="shared" si="84"/>
        <v>6.2795528406436929E-2</v>
      </c>
      <c r="I35" s="7">
        <f t="shared" si="85"/>
        <v>6.3434251133438965E-2</v>
      </c>
      <c r="J35" s="7">
        <f t="shared" si="86"/>
        <v>5.8648748270860564E-2</v>
      </c>
      <c r="K35" s="7">
        <f t="shared" si="87"/>
        <v>5.8142949343231116E-2</v>
      </c>
      <c r="L35" s="7">
        <v>1.2877559184215603E-2</v>
      </c>
      <c r="M35" s="7">
        <v>2.2519845817471015E-2</v>
      </c>
      <c r="N35" s="7">
        <v>7.7399050354082538E-2</v>
      </c>
      <c r="O35" s="7">
        <v>8.4862642204175706E-2</v>
      </c>
      <c r="P35" s="7">
        <v>2.3121355625326009E-2</v>
      </c>
      <c r="Q35" s="40">
        <f t="shared" si="88"/>
        <v>5.0126164395177218E-2</v>
      </c>
      <c r="R35" s="40">
        <f t="shared" si="89"/>
        <v>4.9367000505455935E-2</v>
      </c>
      <c r="S35" s="40">
        <f t="shared" si="90"/>
        <v>5.0368420221087701E-2</v>
      </c>
      <c r="T35" s="40">
        <f t="shared" si="91"/>
        <v>4.659040310192876E-2</v>
      </c>
      <c r="U35" s="7">
        <v>1.7861043263302352E-2</v>
      </c>
      <c r="V35" s="7">
        <v>2.2125498695949972E-2</v>
      </c>
      <c r="W35" s="7">
        <v>7.5815199963305491E-2</v>
      </c>
      <c r="X35" s="7">
        <v>8.3561463786124418E-2</v>
      </c>
      <c r="Y35" s="7">
        <v>2.6173754904389428E-2</v>
      </c>
      <c r="Z35" s="7">
        <f t="shared" si="72"/>
        <v>4.967716327349643E-2</v>
      </c>
      <c r="AA35" s="7">
        <f t="shared" si="73"/>
        <v>4.839074301294409E-2</v>
      </c>
      <c r="AB35" s="7">
        <f t="shared" si="74"/>
        <v>5.1499540898603688E-2</v>
      </c>
      <c r="AC35" s="7">
        <f t="shared" si="75"/>
        <v>4.6599843145842798E-2</v>
      </c>
      <c r="AD35" s="7">
        <v>2.0604367520338864E-2</v>
      </c>
      <c r="AE35" s="7">
        <v>1.8219911375927295E-2</v>
      </c>
      <c r="AF35" s="7">
        <v>7.7444714755834448E-2</v>
      </c>
      <c r="AG35" s="7">
        <v>8.7035943811854838E-2</v>
      </c>
      <c r="AH35" s="7">
        <v>2.8375239329353555E-2</v>
      </c>
      <c r="AI35" s="7">
        <f t="shared" si="2"/>
        <v>4.9409629927317289E-2</v>
      </c>
      <c r="AJ35" s="7">
        <f t="shared" si="3"/>
        <v>4.7192952642316502E-2</v>
      </c>
      <c r="AK35" s="7">
        <f t="shared" si="67"/>
        <v>5.4262811371221728E-2</v>
      </c>
      <c r="AL35" s="33">
        <f t="shared" si="4"/>
        <v>4.6655580278708746E-2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2"/>
        <v>5.0126164395177218E-2</v>
      </c>
      <c r="AS35" s="40">
        <f t="shared" si="93"/>
        <v>4.9367000505455935E-2</v>
      </c>
      <c r="AT35" s="40">
        <f t="shared" si="94"/>
        <v>5.0368420221087701E-2</v>
      </c>
      <c r="AU35" s="40">
        <f t="shared" si="95"/>
        <v>4.659040310192876E-2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76"/>
        <v>4.967716327349643E-2</v>
      </c>
      <c r="BB35" s="7">
        <f t="shared" si="77"/>
        <v>4.839074301294409E-2</v>
      </c>
      <c r="BC35" s="7">
        <f t="shared" si="78"/>
        <v>5.1499540898603688E-2</v>
      </c>
      <c r="BD35" s="7">
        <f t="shared" si="79"/>
        <v>4.6599843145842798E-2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61"/>
        <v>4.9409629927317289E-2</v>
      </c>
      <c r="BK35" s="7">
        <f t="shared" si="62"/>
        <v>4.7192952642316502E-2</v>
      </c>
      <c r="BL35" s="7">
        <f t="shared" si="68"/>
        <v>5.4262811371221728E-2</v>
      </c>
      <c r="BM35" s="33">
        <f t="shared" si="63"/>
        <v>4.6655580278708746E-2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96"/>
        <v>5.0126164395177218E-2</v>
      </c>
      <c r="BT35" s="40">
        <f t="shared" si="97"/>
        <v>4.9367000505455935E-2</v>
      </c>
      <c r="BU35" s="40">
        <f t="shared" si="98"/>
        <v>5.0368420221087701E-2</v>
      </c>
      <c r="BV35" s="40">
        <f t="shared" si="99"/>
        <v>4.659040310192876E-2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80"/>
        <v>4.967716327349643E-2</v>
      </c>
      <c r="CC35" s="7">
        <f t="shared" si="81"/>
        <v>4.839074301294409E-2</v>
      </c>
      <c r="CD35" s="7">
        <f t="shared" si="82"/>
        <v>5.1499540898603688E-2</v>
      </c>
      <c r="CE35" s="7">
        <f t="shared" si="83"/>
        <v>4.6599843145842798E-2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4"/>
        <v>4.9409629927317289E-2</v>
      </c>
      <c r="CL35" s="7">
        <f t="shared" si="65"/>
        <v>4.7192952642316502E-2</v>
      </c>
      <c r="CM35" s="7">
        <f t="shared" si="69"/>
        <v>5.4262811371221728E-2</v>
      </c>
      <c r="CN35" s="33">
        <f t="shared" si="66"/>
        <v>4.6655580278708746E-2</v>
      </c>
      <c r="CO35" s="40">
        <f t="shared" si="71"/>
        <v>1.7778747818741277E-2</v>
      </c>
      <c r="CP35" s="40">
        <f t="shared" si="70"/>
        <v>1.8956382650253241E-2</v>
      </c>
      <c r="CQ35" s="40">
        <f t="shared" si="70"/>
        <v>0.11316096902209942</v>
      </c>
      <c r="CR35" s="40">
        <f t="shared" si="70"/>
        <v>0.1058445502807753</v>
      </c>
      <c r="CS35" s="40">
        <f t="shared" si="70"/>
        <v>3.8478041176183121E-2</v>
      </c>
      <c r="CT35" s="40">
        <f t="shared" si="70"/>
        <v>6.6812908422016482E-2</v>
      </c>
      <c r="CU35" s="40">
        <f t="shared" si="70"/>
        <v>6.5579945471151424E-2</v>
      </c>
      <c r="CV35" s="40">
        <f t="shared" si="70"/>
        <v>7.2762594014862E-2</v>
      </c>
      <c r="CW35" s="40">
        <f t="shared" si="70"/>
        <v>6.3923216075883832E-2</v>
      </c>
    </row>
    <row r="36" spans="1:101" x14ac:dyDescent="0.25">
      <c r="A36" s="89"/>
      <c r="B36" s="2" t="s">
        <v>2</v>
      </c>
      <c r="C36" s="7">
        <v>2.6239686506929486E-2</v>
      </c>
      <c r="D36" s="7">
        <v>0.11792766604779287</v>
      </c>
      <c r="E36" s="7">
        <v>0.13730380013259066</v>
      </c>
      <c r="F36" s="7">
        <v>0.2502441937666694</v>
      </c>
      <c r="G36" s="7">
        <v>0.24792560939024305</v>
      </c>
      <c r="H36" s="7">
        <f t="shared" si="84"/>
        <v>0.13241813331019009</v>
      </c>
      <c r="I36" s="7">
        <f t="shared" si="85"/>
        <v>0.12740655834264505</v>
      </c>
      <c r="J36" s="7">
        <f t="shared" si="86"/>
        <v>0.24894882451541753</v>
      </c>
      <c r="K36" s="7">
        <f t="shared" si="87"/>
        <v>0.14754161988938885</v>
      </c>
      <c r="L36" s="7">
        <v>4.4606392418603633E-2</v>
      </c>
      <c r="M36" s="7">
        <v>0.11575848699038796</v>
      </c>
      <c r="N36" s="7">
        <v>0.14131212024303794</v>
      </c>
      <c r="O36" s="7">
        <v>0.23174694069877841</v>
      </c>
      <c r="P36" s="7">
        <v>0.24267256143913923</v>
      </c>
      <c r="Q36" s="40">
        <f t="shared" si="88"/>
        <v>0.13263134717811137</v>
      </c>
      <c r="R36" s="40">
        <f t="shared" si="89"/>
        <v>0.1282594397750853</v>
      </c>
      <c r="S36" s="40">
        <f t="shared" si="90"/>
        <v>0.23785097266837038</v>
      </c>
      <c r="T36" s="40">
        <f t="shared" si="91"/>
        <v>0.14703913170871616</v>
      </c>
      <c r="U36" s="7">
        <v>5.0060841951894239E-2</v>
      </c>
      <c r="V36" s="7">
        <v>0.11571627013532151</v>
      </c>
      <c r="W36" s="7">
        <v>0.14426662256423148</v>
      </c>
      <c r="X36" s="7">
        <v>0.23205209749450495</v>
      </c>
      <c r="Y36" s="7">
        <v>0.24101572798210624</v>
      </c>
      <c r="Z36" s="7">
        <f t="shared" si="72"/>
        <v>0.13430475896132835</v>
      </c>
      <c r="AA36" s="7">
        <f t="shared" si="73"/>
        <v>0.12968323147391161</v>
      </c>
      <c r="AB36" s="7">
        <f t="shared" si="74"/>
        <v>0.23705998568321029</v>
      </c>
      <c r="AC36" s="7">
        <f t="shared" si="75"/>
        <v>0.14827651180891499</v>
      </c>
      <c r="AD36" s="7">
        <v>5.2651565582485391E-2</v>
      </c>
      <c r="AE36" s="7">
        <v>0.11889607708942616</v>
      </c>
      <c r="AF36" s="7">
        <v>0.13040023789531457</v>
      </c>
      <c r="AG36" s="7">
        <v>0.22777129236586618</v>
      </c>
      <c r="AH36" s="7">
        <v>0.24180838357468801</v>
      </c>
      <c r="AI36" s="7">
        <f t="shared" si="2"/>
        <v>0.12998595337426205</v>
      </c>
      <c r="AJ36" s="7">
        <f t="shared" si="3"/>
        <v>0.12452396450723839</v>
      </c>
      <c r="AK36" s="7">
        <f t="shared" si="67"/>
        <v>0.2356136708938158</v>
      </c>
      <c r="AL36" s="33">
        <f t="shared" si="4"/>
        <v>0.14462695393787472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2"/>
        <v>0.13263134717811137</v>
      </c>
      <c r="AS36" s="40">
        <f t="shared" si="93"/>
        <v>0.1282594397750853</v>
      </c>
      <c r="AT36" s="40">
        <f t="shared" si="94"/>
        <v>0.23785097266837038</v>
      </c>
      <c r="AU36" s="40">
        <f t="shared" si="95"/>
        <v>0.14703913170871616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76"/>
        <v>0.13430475896132835</v>
      </c>
      <c r="BB36" s="7">
        <f t="shared" si="77"/>
        <v>0.12968323147391161</v>
      </c>
      <c r="BC36" s="7">
        <f t="shared" si="78"/>
        <v>0.23705998568321029</v>
      </c>
      <c r="BD36" s="7">
        <f t="shared" si="79"/>
        <v>0.14827651180891499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61"/>
        <v>0.12998595337426205</v>
      </c>
      <c r="BK36" s="7">
        <f t="shared" si="62"/>
        <v>0.12452396450723839</v>
      </c>
      <c r="BL36" s="7">
        <f t="shared" si="68"/>
        <v>0.2356136708938158</v>
      </c>
      <c r="BM36" s="33">
        <f t="shared" si="63"/>
        <v>0.14462695393787472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96"/>
        <v>0.13263134717811137</v>
      </c>
      <c r="BT36" s="40">
        <f t="shared" si="97"/>
        <v>0.1282594397750853</v>
      </c>
      <c r="BU36" s="40">
        <f t="shared" si="98"/>
        <v>0.23785097266837038</v>
      </c>
      <c r="BV36" s="40">
        <f t="shared" si="99"/>
        <v>0.14703913170871616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80"/>
        <v>0.13430475896132835</v>
      </c>
      <c r="CC36" s="7">
        <f t="shared" si="81"/>
        <v>0.12968323147391161</v>
      </c>
      <c r="CD36" s="7">
        <f t="shared" si="82"/>
        <v>0.23705998568321029</v>
      </c>
      <c r="CE36" s="7">
        <f t="shared" si="83"/>
        <v>0.14827651180891499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4"/>
        <v>0.12998595337426205</v>
      </c>
      <c r="CL36" s="7">
        <f t="shared" si="65"/>
        <v>0.12452396450723839</v>
      </c>
      <c r="CM36" s="7">
        <f t="shared" si="69"/>
        <v>0.2356136708938158</v>
      </c>
      <c r="CN36" s="33">
        <f t="shared" si="66"/>
        <v>0.14462695393787472</v>
      </c>
      <c r="CO36" s="40">
        <f t="shared" si="71"/>
        <v>3.614563703360639E-2</v>
      </c>
      <c r="CP36" s="40">
        <f t="shared" si="70"/>
        <v>0.12329579157881308</v>
      </c>
      <c r="CQ36" s="40">
        <f t="shared" si="70"/>
        <v>0.14030942275615438</v>
      </c>
      <c r="CR36" s="40">
        <f t="shared" si="70"/>
        <v>0.2692173439863137</v>
      </c>
      <c r="CS36" s="40">
        <f t="shared" si="70"/>
        <v>0.34994061755870365</v>
      </c>
      <c r="CT36" s="40">
        <f t="shared" si="70"/>
        <v>0.14088965948348012</v>
      </c>
      <c r="CU36" s="40">
        <f t="shared" si="70"/>
        <v>0.13171614702602333</v>
      </c>
      <c r="CV36" s="40">
        <f t="shared" si="70"/>
        <v>0.30885846301501396</v>
      </c>
      <c r="CW36" s="40">
        <f t="shared" si="70"/>
        <v>0.16220943304234531</v>
      </c>
    </row>
    <row r="37" spans="1:101" ht="15.75" thickBot="1" x14ac:dyDescent="0.3">
      <c r="A37" s="90"/>
      <c r="B37" s="34" t="s">
        <v>1</v>
      </c>
      <c r="C37" s="35">
        <v>8.6341777404266781E-3</v>
      </c>
      <c r="D37" s="35">
        <v>1.4623574222374237E-2</v>
      </c>
      <c r="E37" s="35">
        <v>4.1502682882957539E-2</v>
      </c>
      <c r="F37" s="35">
        <v>0.11257384711565811</v>
      </c>
      <c r="G37" s="35">
        <v>6.30232799678178E-2</v>
      </c>
      <c r="H37" s="35">
        <f t="shared" si="84"/>
        <v>3.6047210349795758E-2</v>
      </c>
      <c r="I37" s="35">
        <f t="shared" si="85"/>
        <v>2.7772955562339108E-2</v>
      </c>
      <c r="J37" s="35">
        <f t="shared" si="86"/>
        <v>8.4890454732788265E-2</v>
      </c>
      <c r="K37" s="35">
        <f t="shared" si="87"/>
        <v>3.9579208802821786E-2</v>
      </c>
      <c r="L37" s="35">
        <v>8.4674859307164226E-3</v>
      </c>
      <c r="M37" s="35">
        <v>1.4623574222374237E-2</v>
      </c>
      <c r="N37" s="35">
        <v>3.7070083966723982E-2</v>
      </c>
      <c r="O37" s="35">
        <v>8.6961871219532763E-2</v>
      </c>
      <c r="P37" s="35">
        <v>7.2267316488674294E-2</v>
      </c>
      <c r="Q37" s="43">
        <f t="shared" si="88"/>
        <v>3.1278975947096048E-2</v>
      </c>
      <c r="R37" s="43">
        <f t="shared" si="89"/>
        <v>2.5604508155370475E-2</v>
      </c>
      <c r="S37" s="43">
        <f t="shared" si="90"/>
        <v>7.8752174581910292E-2</v>
      </c>
      <c r="T37" s="43">
        <f t="shared" si="91"/>
        <v>3.6645612281999349E-2</v>
      </c>
      <c r="U37" s="35">
        <v>4.2337429653582113E-3</v>
      </c>
      <c r="V37" s="35">
        <v>1.4623574222374237E-2</v>
      </c>
      <c r="W37" s="35">
        <v>3.7070083966723982E-2</v>
      </c>
      <c r="X37" s="35">
        <v>8.6904452926834463E-2</v>
      </c>
      <c r="Y37" s="35">
        <v>8.7586111774324904E-2</v>
      </c>
      <c r="Z37" s="35">
        <f t="shared" si="72"/>
        <v>3.0870116567988628E-2</v>
      </c>
      <c r="AA37" s="35">
        <f t="shared" si="73"/>
        <v>2.5604508155370475E-2</v>
      </c>
      <c r="AB37" s="35">
        <f t="shared" si="74"/>
        <v>8.7285288716060255E-2</v>
      </c>
      <c r="AC37" s="35">
        <f t="shared" si="75"/>
        <v>3.8295987355213376E-2</v>
      </c>
      <c r="AD37" s="35">
        <v>4.9169500792696955E-2</v>
      </c>
      <c r="AE37" s="35">
        <v>5.4101298446361606E-2</v>
      </c>
      <c r="AF37" s="35">
        <v>6.1658184091542688E-2</v>
      </c>
      <c r="AG37" s="35">
        <v>9.7514308601983027E-2</v>
      </c>
      <c r="AH37" s="35">
        <v>7.2267316488674294E-2</v>
      </c>
      <c r="AI37" s="35">
        <f t="shared" si="2"/>
        <v>6.1705176135098641E-2</v>
      </c>
      <c r="AJ37" s="35">
        <f t="shared" si="3"/>
        <v>5.7798161030079294E-2</v>
      </c>
      <c r="AK37" s="35">
        <f t="shared" si="67"/>
        <v>8.3409073699734118E-2</v>
      </c>
      <c r="AL37" s="36">
        <f t="shared" si="4"/>
        <v>6.308808565148534E-2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2"/>
        <v>3.1278975947096048E-2</v>
      </c>
      <c r="AS37" s="43">
        <f t="shared" si="93"/>
        <v>2.5604508155370475E-2</v>
      </c>
      <c r="AT37" s="43">
        <f t="shared" si="94"/>
        <v>7.8752174581910292E-2</v>
      </c>
      <c r="AU37" s="43">
        <f t="shared" si="95"/>
        <v>3.6645612281999349E-2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76"/>
        <v>3.0870116567988628E-2</v>
      </c>
      <c r="BB37" s="35">
        <f t="shared" si="77"/>
        <v>2.5604508155370475E-2</v>
      </c>
      <c r="BC37" s="35">
        <f t="shared" si="78"/>
        <v>8.7285288716060255E-2</v>
      </c>
      <c r="BD37" s="35">
        <f t="shared" si="79"/>
        <v>3.8295987355213376E-2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61"/>
        <v>6.1705176135098641E-2</v>
      </c>
      <c r="BK37" s="35">
        <f t="shared" si="62"/>
        <v>5.7798161030079294E-2</v>
      </c>
      <c r="BL37" s="35">
        <f t="shared" si="68"/>
        <v>8.3409073699734118E-2</v>
      </c>
      <c r="BM37" s="36">
        <f t="shared" si="63"/>
        <v>6.308808565148534E-2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96"/>
        <v>3.1278975947096048E-2</v>
      </c>
      <c r="BT37" s="43">
        <f t="shared" si="97"/>
        <v>2.5604508155370475E-2</v>
      </c>
      <c r="BU37" s="43">
        <f t="shared" si="98"/>
        <v>7.8752174581910292E-2</v>
      </c>
      <c r="BV37" s="43">
        <f t="shared" si="99"/>
        <v>3.6645612281999349E-2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80"/>
        <v>3.0870116567988628E-2</v>
      </c>
      <c r="CC37" s="35">
        <f t="shared" si="81"/>
        <v>2.5604508155370475E-2</v>
      </c>
      <c r="CD37" s="35">
        <f t="shared" si="82"/>
        <v>8.7285288716060255E-2</v>
      </c>
      <c r="CE37" s="35">
        <f t="shared" si="83"/>
        <v>3.8295987355213376E-2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4"/>
        <v>6.1705176135098641E-2</v>
      </c>
      <c r="CL37" s="35">
        <f t="shared" si="65"/>
        <v>5.7798161030079294E-2</v>
      </c>
      <c r="CM37" s="35">
        <f t="shared" si="69"/>
        <v>8.3409073699734118E-2</v>
      </c>
      <c r="CN37" s="36">
        <f t="shared" si="66"/>
        <v>6.308808565148534E-2</v>
      </c>
      <c r="CO37" s="43">
        <f t="shared" si="71"/>
        <v>1.1893734119372539E-2</v>
      </c>
      <c r="CP37" s="43">
        <f t="shared" si="70"/>
        <v>1.5289246534637943E-2</v>
      </c>
      <c r="CQ37" s="43">
        <f t="shared" si="70"/>
        <v>4.2411189439157351E-2</v>
      </c>
      <c r="CR37" s="43">
        <f t="shared" si="70"/>
        <v>0.12110903220818486</v>
      </c>
      <c r="CS37" s="43">
        <f t="shared" si="70"/>
        <v>8.8955737839082519E-2</v>
      </c>
      <c r="CT37" s="43">
        <f t="shared" si="70"/>
        <v>3.8353351346641286E-2</v>
      </c>
      <c r="CU37" s="43">
        <f t="shared" si="70"/>
        <v>2.8712389266164089E-2</v>
      </c>
      <c r="CV37" s="43">
        <f t="shared" si="70"/>
        <v>0.10531937808684386</v>
      </c>
      <c r="CW37" s="43">
        <f t="shared" si="70"/>
        <v>4.3513965923537061E-2</v>
      </c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7"/>
  <sheetViews>
    <sheetView showGridLines="0" zoomScale="84" zoomScaleNormal="84" workbookViewId="0">
      <pane xSplit="2" ySplit="5" topLeftCell="CH24" activePane="bottomRight" state="frozen"/>
      <selection activeCell="CW25" sqref="CW25"/>
      <selection pane="topRight" activeCell="CW25" sqref="CW25"/>
      <selection pane="bottomLeft" activeCell="CW25" sqref="CW25"/>
      <selection pane="bottomRight" activeCell="CO2" sqref="CO2:CW37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</cols>
  <sheetData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100" t="s">
        <v>73</v>
      </c>
      <c r="CP2" s="101"/>
      <c r="CQ2" s="101"/>
      <c r="CR2" s="101"/>
      <c r="CS2" s="101"/>
      <c r="CT2" s="101"/>
      <c r="CU2" s="101"/>
      <c r="CV2" s="101"/>
      <c r="CW2" s="102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5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74</v>
      </c>
      <c r="D5" s="28">
        <v>82</v>
      </c>
      <c r="E5" s="28">
        <v>82</v>
      </c>
      <c r="F5" s="28">
        <v>76</v>
      </c>
      <c r="G5" s="28">
        <v>77</v>
      </c>
      <c r="H5" s="28">
        <v>82</v>
      </c>
      <c r="I5" s="28">
        <v>82</v>
      </c>
      <c r="J5" s="28">
        <v>82</v>
      </c>
      <c r="K5" s="28">
        <v>82</v>
      </c>
      <c r="L5" s="28">
        <v>82</v>
      </c>
      <c r="M5" s="28">
        <v>82</v>
      </c>
      <c r="N5" s="28">
        <v>82</v>
      </c>
      <c r="O5" s="28">
        <v>82</v>
      </c>
      <c r="P5" s="28">
        <v>82</v>
      </c>
      <c r="Q5" s="28">
        <f>MAX(L5:O5)</f>
        <v>82</v>
      </c>
      <c r="R5" s="28">
        <f>MAX(M5:N5)</f>
        <v>82</v>
      </c>
      <c r="S5" s="28">
        <f>MAX(O5:P5)</f>
        <v>82</v>
      </c>
      <c r="T5" s="28">
        <f>MAX(L5:P5)</f>
        <v>82</v>
      </c>
      <c r="U5" s="28">
        <v>82</v>
      </c>
      <c r="V5" s="28">
        <v>82</v>
      </c>
      <c r="W5" s="28">
        <v>82</v>
      </c>
      <c r="X5" s="28">
        <v>82</v>
      </c>
      <c r="Y5" s="28">
        <v>82</v>
      </c>
      <c r="Z5" s="28">
        <f>MAX(U5:X5)</f>
        <v>82</v>
      </c>
      <c r="AA5" s="28">
        <f>MAX(V5:W5)</f>
        <v>82</v>
      </c>
      <c r="AB5" s="28">
        <f>MAX(X5:Y5)</f>
        <v>82</v>
      </c>
      <c r="AC5" s="28">
        <f>MAX(U5:Y5)</f>
        <v>82</v>
      </c>
      <c r="AD5" s="28">
        <v>82</v>
      </c>
      <c r="AE5" s="28">
        <v>82</v>
      </c>
      <c r="AF5" s="28">
        <v>82</v>
      </c>
      <c r="AG5" s="28">
        <v>82</v>
      </c>
      <c r="AH5" s="28">
        <v>82</v>
      </c>
      <c r="AI5" s="28">
        <f>MAX(AD5:AG5)</f>
        <v>82</v>
      </c>
      <c r="AJ5" s="28">
        <f>MAX(AE5:AF5)</f>
        <v>82</v>
      </c>
      <c r="AK5" s="28">
        <f>MAX(AG5:AH5)</f>
        <v>82</v>
      </c>
      <c r="AL5" s="28">
        <f>MAX(AD5:AH5)</f>
        <v>82</v>
      </c>
      <c r="AM5" s="28">
        <f>L5</f>
        <v>82</v>
      </c>
      <c r="AN5" s="28">
        <f t="shared" ref="AN5:BM5" si="1">M5</f>
        <v>82</v>
      </c>
      <c r="AO5" s="28">
        <f t="shared" si="1"/>
        <v>82</v>
      </c>
      <c r="AP5" s="28">
        <f t="shared" si="1"/>
        <v>82</v>
      </c>
      <c r="AQ5" s="28">
        <f t="shared" si="1"/>
        <v>82</v>
      </c>
      <c r="AR5" s="28">
        <f t="shared" si="1"/>
        <v>82</v>
      </c>
      <c r="AS5" s="28">
        <f t="shared" si="1"/>
        <v>82</v>
      </c>
      <c r="AT5" s="28">
        <f t="shared" si="1"/>
        <v>82</v>
      </c>
      <c r="AU5" s="28">
        <f t="shared" si="1"/>
        <v>82</v>
      </c>
      <c r="AV5" s="28">
        <f t="shared" si="1"/>
        <v>82</v>
      </c>
      <c r="AW5" s="28">
        <f t="shared" si="1"/>
        <v>82</v>
      </c>
      <c r="AX5" s="28">
        <f t="shared" si="1"/>
        <v>82</v>
      </c>
      <c r="AY5" s="28">
        <f t="shared" si="1"/>
        <v>82</v>
      </c>
      <c r="AZ5" s="28">
        <f t="shared" si="1"/>
        <v>82</v>
      </c>
      <c r="BA5" s="28">
        <f t="shared" si="1"/>
        <v>82</v>
      </c>
      <c r="BB5" s="28">
        <f t="shared" si="1"/>
        <v>82</v>
      </c>
      <c r="BC5" s="28">
        <f t="shared" si="1"/>
        <v>82</v>
      </c>
      <c r="BD5" s="28">
        <f t="shared" si="1"/>
        <v>82</v>
      </c>
      <c r="BE5" s="28">
        <f t="shared" si="1"/>
        <v>82</v>
      </c>
      <c r="BF5" s="28">
        <f t="shared" si="1"/>
        <v>82</v>
      </c>
      <c r="BG5" s="28">
        <f t="shared" si="1"/>
        <v>82</v>
      </c>
      <c r="BH5" s="28">
        <f t="shared" si="1"/>
        <v>82</v>
      </c>
      <c r="BI5" s="28">
        <f t="shared" si="1"/>
        <v>82</v>
      </c>
      <c r="BJ5" s="28">
        <f t="shared" si="1"/>
        <v>82</v>
      </c>
      <c r="BK5" s="28">
        <f t="shared" si="1"/>
        <v>82</v>
      </c>
      <c r="BL5" s="28">
        <f t="shared" si="1"/>
        <v>82</v>
      </c>
      <c r="BM5" s="28">
        <f t="shared" si="1"/>
        <v>82</v>
      </c>
      <c r="BN5" s="28">
        <f>AM5</f>
        <v>82</v>
      </c>
      <c r="BO5" s="28">
        <f t="shared" ref="BO5:CN5" si="2">AN5</f>
        <v>82</v>
      </c>
      <c r="BP5" s="28">
        <f t="shared" si="2"/>
        <v>82</v>
      </c>
      <c r="BQ5" s="28">
        <f t="shared" si="2"/>
        <v>82</v>
      </c>
      <c r="BR5" s="28">
        <f t="shared" si="2"/>
        <v>82</v>
      </c>
      <c r="BS5" s="28">
        <f t="shared" si="2"/>
        <v>82</v>
      </c>
      <c r="BT5" s="28">
        <f t="shared" si="2"/>
        <v>82</v>
      </c>
      <c r="BU5" s="28">
        <f t="shared" si="2"/>
        <v>82</v>
      </c>
      <c r="BV5" s="28">
        <f t="shared" si="2"/>
        <v>82</v>
      </c>
      <c r="BW5" s="28">
        <f t="shared" si="2"/>
        <v>82</v>
      </c>
      <c r="BX5" s="28">
        <f t="shared" si="2"/>
        <v>82</v>
      </c>
      <c r="BY5" s="28">
        <f t="shared" si="2"/>
        <v>82</v>
      </c>
      <c r="BZ5" s="28">
        <f t="shared" si="2"/>
        <v>82</v>
      </c>
      <c r="CA5" s="28">
        <f t="shared" si="2"/>
        <v>82</v>
      </c>
      <c r="CB5" s="28">
        <f t="shared" si="2"/>
        <v>82</v>
      </c>
      <c r="CC5" s="28">
        <f t="shared" si="2"/>
        <v>82</v>
      </c>
      <c r="CD5" s="28">
        <f t="shared" si="2"/>
        <v>82</v>
      </c>
      <c r="CE5" s="28">
        <f t="shared" si="2"/>
        <v>82</v>
      </c>
      <c r="CF5" s="28">
        <f t="shared" si="2"/>
        <v>82</v>
      </c>
      <c r="CG5" s="28">
        <f t="shared" si="2"/>
        <v>82</v>
      </c>
      <c r="CH5" s="28">
        <f t="shared" si="2"/>
        <v>82</v>
      </c>
      <c r="CI5" s="28">
        <f t="shared" si="2"/>
        <v>82</v>
      </c>
      <c r="CJ5" s="28">
        <f t="shared" si="2"/>
        <v>82</v>
      </c>
      <c r="CK5" s="28">
        <f t="shared" si="2"/>
        <v>82</v>
      </c>
      <c r="CL5" s="28">
        <f t="shared" si="2"/>
        <v>82</v>
      </c>
      <c r="CM5" s="28">
        <f t="shared" si="2"/>
        <v>82</v>
      </c>
      <c r="CN5" s="28">
        <f t="shared" si="2"/>
        <v>82</v>
      </c>
      <c r="CO5" s="28">
        <f>C5</f>
        <v>74</v>
      </c>
      <c r="CP5" s="28">
        <f t="shared" si="0"/>
        <v>82</v>
      </c>
      <c r="CQ5" s="28">
        <f t="shared" si="0"/>
        <v>82</v>
      </c>
      <c r="CR5" s="28">
        <f t="shared" si="0"/>
        <v>76</v>
      </c>
      <c r="CS5" s="28">
        <f t="shared" si="0"/>
        <v>77</v>
      </c>
      <c r="CT5" s="28">
        <f t="shared" si="0"/>
        <v>82</v>
      </c>
      <c r="CU5" s="28">
        <f t="shared" si="0"/>
        <v>82</v>
      </c>
      <c r="CV5" s="28">
        <f t="shared" si="0"/>
        <v>82</v>
      </c>
      <c r="CW5" s="28">
        <f t="shared" si="0"/>
        <v>82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8.9360639360155352E-3</v>
      </c>
      <c r="F6" s="31">
        <v>2.8402537485749547E-2</v>
      </c>
      <c r="G6" s="31">
        <v>0.28397777777843058</v>
      </c>
      <c r="H6" s="31">
        <f>(C6*cis_wt1+D6*First_line_Wt1+E6*Sec_Line_wt1+F6*Active_Wt1)/SUM(cis_wt1,First_line_Wt1,Sec_Line_wt1,Active_Wt1)</f>
        <v>6.8606988804478866E-3</v>
      </c>
      <c r="I6" s="31">
        <f>(D6*First_line_Wt1+E6*Sec_Line_wt1)/SUM(First_line_Wt1,Sec_Line_wt1)</f>
        <v>4.4832494258817083E-3</v>
      </c>
      <c r="J6" s="31">
        <f>(F6*Active_Wt1+G6*NonActive_Wt1)/SUM(Active_Wt1,NonActive_Wt1)</f>
        <v>0.17259931070165793</v>
      </c>
      <c r="K6" s="31">
        <f>(C6*cis_wt1+D6*First_line_Wt1+E6*Sec_Line_wt1+F6*Active_Wt1+G6*NonActive_Wt1)/SUM(cis_wt1,First_line_Wt1,Sec_Line_wt1,Active_Wt1,NonActive_Wt1)</f>
        <v>4.2878284319892782E-2</v>
      </c>
      <c r="L6" s="32"/>
      <c r="M6" s="32"/>
      <c r="N6" s="31">
        <v>7.3243423243070397E-3</v>
      </c>
      <c r="O6" s="31">
        <v>3.8594104308470524E-2</v>
      </c>
      <c r="P6" s="31">
        <v>0.2358733624459198</v>
      </c>
      <c r="Q6" s="31">
        <f>(L6*cis_wt1+M6*First_line_Wt1+N6*Sec_Line_wt1+O6*Active_Wt1)/SUM(cis_wt1,First_line_Wt1,Sec_Line_wt1,Active_Wt1)</f>
        <v>7.3903920858634162E-3</v>
      </c>
      <c r="R6" s="31">
        <f>(M6*First_line_Wt1+N6*Sec_Line_wt1)/SUM(First_line_Wt1,Sec_Line_wt1)</f>
        <v>3.6746439769825691E-3</v>
      </c>
      <c r="S6" s="31">
        <f>(O6*Active_Wt1+P6*NonActive_Wt1)/SUM(Active_Wt1,NonActive_Wt1)</f>
        <v>0.14990000551107252</v>
      </c>
      <c r="T6" s="31">
        <f>(L6*cis_wt1+M6*First_line_Wt1+N6*Sec_Line_wt1+O6*Active_Wt1+P6*NonActive_Wt1)/SUM(cis_wt1,First_line_Wt1,Sec_Line_wt1,Active_Wt1,NonActive_Wt1)</f>
        <v>3.7086883327498661E-2</v>
      </c>
      <c r="U6" s="32"/>
      <c r="V6" s="32"/>
      <c r="W6" s="31">
        <v>1.0675990675884948E-2</v>
      </c>
      <c r="X6" s="31">
        <v>3.804421768734044E-2</v>
      </c>
      <c r="Y6" s="31">
        <v>0.21530567685608737</v>
      </c>
      <c r="Z6" s="31">
        <f>(U6*cis_wt1+V6*First_line_Wt1+W6*Sec_Line_wt1+X6*Active_Wt1)/SUM(cis_wt1,First_line_Wt1,Sec_Line_wt1,Active_Wt1)</f>
        <v>8.6709522686190914E-3</v>
      </c>
      <c r="AA6" s="31">
        <f>(V6*First_line_Wt1+W6*Sec_Line_wt1)/SUM(First_line_Wt1,Sec_Line_wt1)</f>
        <v>5.3561757627398048E-3</v>
      </c>
      <c r="AB6" s="31">
        <f>(X6*Active_Wt1+Y6*NonActive_Wt1)/SUM(Active_Wt1,NonActive_Wt1)</f>
        <v>0.13805598094893518</v>
      </c>
      <c r="AC6" s="31">
        <f>(U6*cis_wt1+V6*First_line_Wt1+W6*Sec_Line_wt1+X6*Active_Wt1+Y6*NonActive_Wt1)/SUM(cis_wt1,First_line_Wt1,Sec_Line_wt1,Active_Wt1,NonActive_Wt1)</f>
        <v>3.5527773498050294E-2</v>
      </c>
      <c r="AD6" s="32"/>
      <c r="AE6" s="32"/>
      <c r="AF6" s="31">
        <v>7.3459873459056357E-3</v>
      </c>
      <c r="AG6" s="31">
        <v>3.3038548752863196E-2</v>
      </c>
      <c r="AH6" s="31">
        <v>0.21143231441071253</v>
      </c>
      <c r="AI6" s="31">
        <f>(AD6*cis_wt1+AE6*First_line_Wt1+AF6*Sec_Line_wt1+AG6*Active_Wt1)/SUM(cis_wt1,First_line_Wt1,Sec_Line_wt1,Active_Wt1)</f>
        <v>6.7580223568024303E-3</v>
      </c>
      <c r="AJ6" s="31">
        <f>(AE6*First_line_Wt1+AF6*Sec_Line_wt1)/SUM(First_line_Wt1,Sec_Line_wt1)</f>
        <v>3.6855033476573913E-3</v>
      </c>
      <c r="AK6" s="31">
        <f>(AG6*Active_Wt1+AH6*NonActive_Wt1)/SUM(Active_Wt1,NonActive_Wt1)</f>
        <v>0.1336891647524345</v>
      </c>
      <c r="AL6" s="31">
        <f>(AD6*cis_wt1+AE6*First_line_Wt1+AF6*Sec_Line_wt1+AG6*Active_Wt1+AH6*NonActive_Wt1)/SUM(cis_wt1,First_line_Wt1,Sec_Line_wt1,Active_Wt1,NonActive_Wt1)</f>
        <v>3.3360041368497739E-2</v>
      </c>
      <c r="AM6" s="32"/>
      <c r="AN6" s="32"/>
      <c r="AO6" s="31">
        <f>$E6+(N6-$E6)*Other_Factor</f>
        <v>7.9252506489190314E-3</v>
      </c>
      <c r="AP6" s="31">
        <f>$F6+(O6-$F6)*Other_Factor</f>
        <v>3.479431822871417E-2</v>
      </c>
      <c r="AQ6" s="31">
        <f>$G6+(P6-$G6)*Other_Factor</f>
        <v>0.25380843473998455</v>
      </c>
      <c r="AR6" s="39">
        <f>$H6+(Q6-$H6)*Other_Factor</f>
        <v>7.1929032302742724E-3</v>
      </c>
      <c r="AS6" s="39">
        <f>$I6+(R6-$I6)*Other_Factor</f>
        <v>3.9761214418501129E-3</v>
      </c>
      <c r="AT6" s="39">
        <f>$J6+(S6-$J6)*Other_Factor</f>
        <v>0.15836313050290765</v>
      </c>
      <c r="AU6" s="39">
        <f>$K6+(T6-$K6)*Other_Factor</f>
        <v>3.9246127853485205E-2</v>
      </c>
      <c r="AV6" s="32"/>
      <c r="AW6" s="32"/>
      <c r="AX6" s="31">
        <f>$E6+(W6-$E6)*Other_Factor</f>
        <v>1.0027282825467642E-2</v>
      </c>
      <c r="AY6" s="31">
        <f>$F6+(X6-$F6)*Other_Factor</f>
        <v>3.4449449301601077E-2</v>
      </c>
      <c r="AZ6" s="31">
        <f>$G6+(Y6-$G6)*Other_Factor</f>
        <v>0.24090912897402941</v>
      </c>
      <c r="BA6" s="39">
        <f>$H6+(Z6-$H6)*Other_Factor</f>
        <v>7.9960240907583826E-3</v>
      </c>
      <c r="BB6" s="39">
        <f>$I6+(AA6-$I6)*Other_Factor</f>
        <v>5.0307171359022353E-3</v>
      </c>
      <c r="BC6" s="39">
        <f>$J6+(AB6-$J6)*Other_Factor</f>
        <v>0.15093498825232701</v>
      </c>
      <c r="BD6" s="39">
        <f>$K6+(AC6-$K6)*Other_Factor</f>
        <v>3.8268310766340373E-2</v>
      </c>
      <c r="BE6" s="32"/>
      <c r="BF6" s="32"/>
      <c r="BG6" s="31">
        <f>$E6+(AF6-$E6)*Other_Factor</f>
        <v>7.9388256207208671E-3</v>
      </c>
      <c r="BH6" s="31">
        <f>$F6+(AG6-$F6)*Other_Factor</f>
        <v>3.1310075458737367E-2</v>
      </c>
      <c r="BI6" s="31">
        <f>$G6+(AH6-$G6)*Other_Factor</f>
        <v>0.2384798966568086</v>
      </c>
      <c r="BJ6" s="39">
        <f>$H6+(AI6-$H6)*Other_Factor</f>
        <v>6.7963038921200402E-3</v>
      </c>
      <c r="BK6" s="39">
        <f>$I6+(AJ6-$I6)*Other_Factor</f>
        <v>3.9829320449268936E-3</v>
      </c>
      <c r="BL6" s="39">
        <f>$J6+(AK6-$J6)*Other_Factor</f>
        <v>0.14819627965546703</v>
      </c>
      <c r="BM6" s="39">
        <f>$K6+(AL6-$K6)*Other_Factor</f>
        <v>3.6908787866417853E-2</v>
      </c>
      <c r="BN6" s="47"/>
      <c r="BO6" s="47"/>
      <c r="BP6" s="39">
        <f>AO6*(1-SUM(BP$11:BP$13))/(SUM(AO$6:AO$21)-SUM(AO$11:AO$13))</f>
        <v>7.9491398990113576E-3</v>
      </c>
      <c r="BQ6" s="39">
        <f>AP6*(1-SUM(BQ$11:BQ$13))/(SUM(AP$6:AP$21)-SUM(AP$11:AP$13))</f>
        <v>3.5010978435176643E-2</v>
      </c>
      <c r="BR6" s="39">
        <f t="shared" ref="BR6:BX10" si="3">AQ6*(1-SUM(BR$11:BR$13))/(SUM(AQ$6:AQ$21)-SUM(AQ$11:AQ$13))</f>
        <v>0.25467546963696552</v>
      </c>
      <c r="BS6" s="39">
        <f t="shared" si="3"/>
        <v>7.2119348198443059E-3</v>
      </c>
      <c r="BT6" s="39">
        <f t="shared" si="3"/>
        <v>3.9855357151253384E-3</v>
      </c>
      <c r="BU6" s="39">
        <f t="shared" si="3"/>
        <v>0.1590891226138354</v>
      </c>
      <c r="BV6" s="39">
        <f t="shared" si="3"/>
        <v>3.9353814382680923E-2</v>
      </c>
      <c r="BW6" s="47"/>
      <c r="BX6" s="47"/>
      <c r="BY6" s="39">
        <f t="shared" ref="BY6:CG10" si="4">AX6*(1-SUM(BY$11:BY$13))/(SUM(AX$6:AX$21)-SUM(AX$11:AX$13))</f>
        <v>1.0056658082122418E-2</v>
      </c>
      <c r="BZ6" s="39">
        <f t="shared" si="4"/>
        <v>3.464328012753836E-2</v>
      </c>
      <c r="CA6" s="39">
        <f t="shared" si="4"/>
        <v>0.24165793606246055</v>
      </c>
      <c r="CB6" s="39">
        <f t="shared" si="4"/>
        <v>8.0173251755122511E-3</v>
      </c>
      <c r="CC6" s="39">
        <f t="shared" si="4"/>
        <v>5.0430311659166293E-3</v>
      </c>
      <c r="CD6" s="39">
        <f t="shared" si="4"/>
        <v>0.15156116427569297</v>
      </c>
      <c r="CE6" s="39">
        <f t="shared" si="4"/>
        <v>3.8372469007732037E-2</v>
      </c>
      <c r="CF6" s="47"/>
      <c r="CG6" s="47"/>
      <c r="CH6" s="39">
        <f t="shared" ref="CH6:CN10" si="5">BG6*(1-SUM(CH$11:CH$13))/(SUM(BG$6:BG$21)-SUM(BG$11:BG$13))</f>
        <v>7.9363825483369718E-3</v>
      </c>
      <c r="CI6" s="39">
        <f t="shared" si="5"/>
        <v>3.1344163156560342E-2</v>
      </c>
      <c r="CJ6" s="39">
        <f t="shared" si="5"/>
        <v>0.23879906936679646</v>
      </c>
      <c r="CK6" s="39">
        <f t="shared" si="5"/>
        <v>6.7950373361428196E-3</v>
      </c>
      <c r="CL6" s="39">
        <f t="shared" si="5"/>
        <v>3.9814558097896607E-3</v>
      </c>
      <c r="CM6" s="39">
        <f t="shared" si="5"/>
        <v>0.14837950864602117</v>
      </c>
      <c r="CN6" s="70">
        <f t="shared" si="5"/>
        <v>3.690934560267807E-2</v>
      </c>
      <c r="CO6" s="103"/>
      <c r="CP6" s="104"/>
      <c r="CQ6" s="104"/>
      <c r="CR6" s="104"/>
      <c r="CS6" s="104"/>
      <c r="CT6" s="104"/>
      <c r="CU6" s="104"/>
      <c r="CV6" s="104"/>
      <c r="CW6" s="105"/>
    </row>
    <row r="7" spans="1:101" x14ac:dyDescent="0.25">
      <c r="A7" s="89"/>
      <c r="B7" s="2" t="s">
        <v>15</v>
      </c>
      <c r="C7" s="7">
        <v>0.137084870849041</v>
      </c>
      <c r="D7" s="7">
        <v>3.1604048458755585E-2</v>
      </c>
      <c r="E7" s="7">
        <v>1.0705960705830277E-2</v>
      </c>
      <c r="F7" s="7">
        <v>3.4648212226408764E-2</v>
      </c>
      <c r="G7" s="7">
        <v>3.0417777777982501E-2</v>
      </c>
      <c r="H7" s="7">
        <f>(C7*cis_wt1+D7*First_line_Wt1+E7*Sec_Line_wt1+F7*Active_Wt1)/SUM(cis_wt1,First_line_Wt1,Sec_Line_wt1,Active_Wt1)</f>
        <v>3.2576208121882208E-2</v>
      </c>
      <c r="I7" s="7">
        <f>(D7*First_line_Wt1+E7*Sec_Line_wt1)/SUM(First_line_Wt1,Sec_Line_wt1)</f>
        <v>2.1119416680023755E-2</v>
      </c>
      <c r="J7" s="7">
        <f>(F7*Active_Wt1+G7*NonActive_Wt1)/SUM(Active_Wt1,NonActive_Wt1)</f>
        <v>3.2261380872691134E-2</v>
      </c>
      <c r="K7" s="7">
        <f>(C7*cis_wt1+D7*First_line_Wt1+E7*Sec_Line_wt1+F7*Active_Wt1+G7*NonActive_Wt1)/SUM(cis_wt1,First_line_Wt1,Sec_Line_wt1,Active_Wt1,NonActive_Wt1)</f>
        <v>3.2295671643814333E-2</v>
      </c>
      <c r="L7" s="7">
        <v>0.12939784946352517</v>
      </c>
      <c r="M7" s="7">
        <v>2.352093237204804E-2</v>
      </c>
      <c r="N7" s="7">
        <v>1.155511155493099E-2</v>
      </c>
      <c r="O7" s="7">
        <v>2.3911564625785083E-2</v>
      </c>
      <c r="P7" s="7">
        <v>3.8912663755607618E-2</v>
      </c>
      <c r="Q7" s="40">
        <f>(L7*cis_wt1+M7*First_line_Wt1+N7*Sec_Line_wt1+O7*Active_Wt1)/SUM(cis_wt1,First_line_Wt1,Sec_Line_wt1,Active_Wt1)</f>
        <v>2.7802543104579702E-2</v>
      </c>
      <c r="R7" s="40">
        <f>(M7*First_line_Wt1+N7*Sec_Line_wt1)/SUM(First_line_Wt1,Sec_Line_wt1)</f>
        <v>1.7517645053082943E-2</v>
      </c>
      <c r="S7" s="40">
        <f>(O7*Active_Wt1+P7*NonActive_Wt1)/SUM(Active_Wt1,NonActive_Wt1)</f>
        <v>3.2375256518376937E-2</v>
      </c>
      <c r="T7" s="40">
        <f>(L7*cis_wt1+M7*First_line_Wt1+N7*Sec_Line_wt1+O7*Active_Wt1+P7*NonActive_Wt1)/SUM(cis_wt1,First_line_Wt1,Sec_Line_wt1,Active_Wt1,NonActive_Wt1)</f>
        <v>2.9246552695696433E-2</v>
      </c>
      <c r="U7" s="7">
        <v>0.10821505376463113</v>
      </c>
      <c r="V7" s="7">
        <v>2.1053519398643573E-2</v>
      </c>
      <c r="W7" s="7">
        <v>1.0760905760815819E-2</v>
      </c>
      <c r="X7" s="7">
        <v>2.1303854875178344E-2</v>
      </c>
      <c r="Y7" s="7">
        <v>3.4410480349403388E-2</v>
      </c>
      <c r="Z7" s="40">
        <f>(U7*cis_wt1+V7*First_line_Wt1+W7*Sec_Line_wt1+X7*Active_Wt1)/SUM(cis_wt1,First_line_Wt1,Sec_Line_wt1,Active_Wt1)</f>
        <v>2.4392851528259069E-2</v>
      </c>
      <c r="AA7" s="40">
        <f>(V7*First_line_Wt1+W7*Sec_Line_wt1)/SUM(First_line_Wt1,Sec_Line_wt1)</f>
        <v>1.5889685017755222E-2</v>
      </c>
      <c r="AB7" s="40">
        <f>(X7*Active_Wt1+Y7*NonActive_Wt1)/SUM(Active_Wt1,NonActive_Wt1)</f>
        <v>2.8698675668336365E-2</v>
      </c>
      <c r="AC7" s="40">
        <f>(U7*cis_wt1+V7*First_line_Wt1+W7*Sec_Line_wt1+X7*Active_Wt1+Y7*NonActive_Wt1)/SUM(cis_wt1,First_line_Wt1,Sec_Line_wt1,Active_Wt1,NonActive_Wt1)</f>
        <v>2.5694867280593982E-2</v>
      </c>
      <c r="AD7" s="7">
        <v>0.10355555555623404</v>
      </c>
      <c r="AE7" s="7">
        <v>2.0737616929759315E-2</v>
      </c>
      <c r="AF7" s="7">
        <v>1.2597402597305915E-2</v>
      </c>
      <c r="AG7" s="7">
        <v>2.017006802712305E-2</v>
      </c>
      <c r="AH7" s="7">
        <v>2.8467248908447717E-2</v>
      </c>
      <c r="AI7" s="7">
        <f t="shared" ref="AI7:AI37" si="6">(AD7*cis_wt1+AE7*First_line_Wt1+AF7*Sec_Line_wt1+AG7*Active_Wt1)/SUM(cis_wt1,First_line_Wt1,Sec_Line_wt1,Active_Wt1)</f>
        <v>2.4475032907972708E-2</v>
      </c>
      <c r="AJ7" s="7">
        <f t="shared" ref="AJ7:AJ37" si="7">(AE7*First_line_Wt1+AF7*Sec_Line_wt1)/SUM(First_line_Wt1,Sec_Line_wt1)</f>
        <v>1.6653647578841916E-2</v>
      </c>
      <c r="AK7" s="7">
        <f>(AG7*Active_Wt1+AH7*NonActive_Wt1)/SUM(Active_Wt1,NonActive_Wt1)</f>
        <v>2.4851377173132707E-2</v>
      </c>
      <c r="AL7" s="33">
        <f t="shared" ref="AL7:AL37" si="8">(AD7*cis_wt1+AE7*First_line_Wt1+AF7*Sec_Line_wt1+AG7*Active_Wt1+AH7*NonActive_Wt1)/SUM(cis_wt1,First_line_Wt1,Sec_Line_wt1,Active_Wt1,NonActive_Wt1)</f>
        <v>2.4993910999000661E-2</v>
      </c>
      <c r="AM7" s="7">
        <f>$C7+(L7-$C7)*Other_Factor</f>
        <v>0.13226385008576061</v>
      </c>
      <c r="AN7" s="7">
        <f>$D7+(M7-$D7)*Other_Factor</f>
        <v>2.6534611477683913E-2</v>
      </c>
      <c r="AO7" s="7">
        <f>$E7+(N7-$E7)*Other_Factor</f>
        <v>1.1238517293013102E-2</v>
      </c>
      <c r="AP7" s="7">
        <f>$F7+(O7-$F7)*Other_Factor</f>
        <v>2.791457660674438E-2</v>
      </c>
      <c r="AQ7" s="7">
        <f>$G7+(P7-$G7)*Other_Factor</f>
        <v>3.5745461886810034E-2</v>
      </c>
      <c r="AR7" s="40">
        <f>$H7+(Q7-$H7)*Other_Factor</f>
        <v>2.9582338713801164E-2</v>
      </c>
      <c r="AS7" s="40">
        <f>$I7+(R7-$I7)*Other_Factor</f>
        <v>1.8860516264995103E-2</v>
      </c>
      <c r="AT7" s="40">
        <f>$J7+(S7-$J7)*Other_Factor</f>
        <v>3.2332799543818763E-2</v>
      </c>
      <c r="AU7" s="40">
        <f>$K7+(T7-$K7)*Other_Factor</f>
        <v>3.0383374926871921E-2</v>
      </c>
      <c r="AV7" s="7">
        <f>$C7+(U7-$C7)*Other_Factor</f>
        <v>0.1189787695887663</v>
      </c>
      <c r="AW7" s="7">
        <f>$D7+(V7-$D7)*Other_Factor</f>
        <v>2.4987139631334667E-2</v>
      </c>
      <c r="AX7" s="7">
        <f>$E7+(W7-$E7)*Other_Factor</f>
        <v>1.0740420249734239E-2</v>
      </c>
      <c r="AY7" s="7">
        <f>$F7+(X7-$F7)*Other_Factor</f>
        <v>2.62791157147047E-2</v>
      </c>
      <c r="AZ7" s="7">
        <f>$G7+(Y7-$G7)*Other_Factor</f>
        <v>3.2921855890044552E-2</v>
      </c>
      <c r="BA7" s="40">
        <f>$H7+(Z7-$H7)*Other_Factor</f>
        <v>2.7443903933744816E-2</v>
      </c>
      <c r="BB7" s="40">
        <f>$I7+(AA7-$I7)*Other_Factor</f>
        <v>1.7839518828082296E-2</v>
      </c>
      <c r="BC7" s="40">
        <f>$J7+(AB7-$J7)*Other_Factor</f>
        <v>3.0026981499742224E-2</v>
      </c>
      <c r="BD7" s="40">
        <f>$K7+(AC7-$K7)*Other_Factor</f>
        <v>2.8155886765708179E-2</v>
      </c>
      <c r="BE7" s="7">
        <f>$C7+(AD7-$C7)*Other_Factor</f>
        <v>0.1160565014588146</v>
      </c>
      <c r="BF7" s="7">
        <f>$D7+(AE7-$D7)*Other_Factor</f>
        <v>2.4789017070555509E-2</v>
      </c>
      <c r="BG7" s="7">
        <f>$E7+(AF7-$E7)*Other_Factor</f>
        <v>1.1892204398156166E-2</v>
      </c>
      <c r="BH7" s="7">
        <f>$F7+(AG7-$F7)*Other_Factor</f>
        <v>2.5568045761665666E-2</v>
      </c>
      <c r="BI7" s="7">
        <f>$G7+(AH7-$G7)*Other_Factor</f>
        <v>2.9194476877958533E-2</v>
      </c>
      <c r="BJ7" s="7">
        <f>$H7+(AI7-$H7)*Other_Factor</f>
        <v>2.7495445111801249E-2</v>
      </c>
      <c r="BK7" s="7">
        <f>$I7+(AJ7-$I7)*Other_Factor</f>
        <v>1.83186484134777E-2</v>
      </c>
      <c r="BL7" s="7">
        <f>$J7+(AK7-$J7)*Other_Factor</f>
        <v>2.7614095545910634E-2</v>
      </c>
      <c r="BM7" s="33">
        <f>$K7+(AL7-$K7)*Other_Factor</f>
        <v>2.7716272431594233E-2</v>
      </c>
      <c r="BN7" s="40">
        <f t="shared" ref="BN7:BO10" si="9">AM7*(1-SUM(BN$11:BN$13))/(SUM(AM$6:AM$21)-SUM(AM$11:AM$13))</f>
        <v>0.13239496713939491</v>
      </c>
      <c r="BO7" s="40">
        <f t="shared" si="9"/>
        <v>2.6580667232369778E-2</v>
      </c>
      <c r="BP7" s="40">
        <f>AO7*(1-SUM(BP$11:BP$13))/(SUM(AO$6:AO$21)-SUM(AO$11:AO$13))</f>
        <v>1.127239379259313E-2</v>
      </c>
      <c r="BQ7" s="40">
        <f>AP7*(1-SUM(BQ$11:BQ$13))/(SUM(AP$6:AP$21)-SUM(AP$11:AP$13))</f>
        <v>2.808839745563052E-2</v>
      </c>
      <c r="BR7" s="40">
        <f t="shared" si="3"/>
        <v>3.5867571945509685E-2</v>
      </c>
      <c r="BS7" s="40">
        <f t="shared" si="3"/>
        <v>2.9660610158709966E-2</v>
      </c>
      <c r="BT7" s="40">
        <f t="shared" si="3"/>
        <v>1.8905172359339115E-2</v>
      </c>
      <c r="BU7" s="40">
        <f t="shared" si="3"/>
        <v>3.2481024432519039E-2</v>
      </c>
      <c r="BV7" s="40">
        <f t="shared" si="3"/>
        <v>3.0466743156301882E-2</v>
      </c>
      <c r="BW7" s="40">
        <f t="shared" si="3"/>
        <v>0.1191129600177538</v>
      </c>
      <c r="BX7" s="40">
        <f t="shared" si="3"/>
        <v>2.503634636648961E-2</v>
      </c>
      <c r="BY7" s="40">
        <f t="shared" si="4"/>
        <v>1.0771884666057949E-2</v>
      </c>
      <c r="BZ7" s="40">
        <f t="shared" si="4"/>
        <v>2.6426975921678923E-2</v>
      </c>
      <c r="CA7" s="40">
        <f t="shared" si="4"/>
        <v>3.3024185424669332E-2</v>
      </c>
      <c r="CB7" s="40">
        <f t="shared" si="4"/>
        <v>2.7517013383770779E-2</v>
      </c>
      <c r="CC7" s="40">
        <f t="shared" si="4"/>
        <v>1.7883185837050782E-2</v>
      </c>
      <c r="CD7" s="40">
        <f t="shared" si="4"/>
        <v>3.0151552853852372E-2</v>
      </c>
      <c r="CE7" s="40">
        <f t="shared" si="4"/>
        <v>2.8232521129535872E-2</v>
      </c>
      <c r="CF7" s="40">
        <f t="shared" si="4"/>
        <v>0.11605250701299369</v>
      </c>
      <c r="CG7" s="40">
        <f t="shared" si="4"/>
        <v>2.4778294347276037E-2</v>
      </c>
      <c r="CH7" s="40">
        <f t="shared" si="5"/>
        <v>1.1888544723849561E-2</v>
      </c>
      <c r="CI7" s="40">
        <f t="shared" si="5"/>
        <v>2.5595882034976352E-2</v>
      </c>
      <c r="CJ7" s="40">
        <f t="shared" si="5"/>
        <v>2.9233549690520277E-2</v>
      </c>
      <c r="CK7" s="40">
        <f t="shared" si="5"/>
        <v>2.7490321073661481E-2</v>
      </c>
      <c r="CL7" s="40">
        <f t="shared" si="5"/>
        <v>1.8311858784091722E-2</v>
      </c>
      <c r="CM7" s="40">
        <f t="shared" si="5"/>
        <v>2.7648237447878116E-2</v>
      </c>
      <c r="CN7" s="71">
        <f t="shared" si="5"/>
        <v>2.771669125786913E-2</v>
      </c>
      <c r="CO7" s="106"/>
      <c r="CP7" s="72"/>
      <c r="CQ7" s="72"/>
      <c r="CR7" s="72"/>
      <c r="CS7" s="72"/>
      <c r="CT7" s="72"/>
      <c r="CU7" s="72"/>
      <c r="CV7" s="72"/>
      <c r="CW7" s="107"/>
    </row>
    <row r="8" spans="1:101" x14ac:dyDescent="0.25">
      <c r="A8" s="89"/>
      <c r="B8" s="2" t="s">
        <v>14</v>
      </c>
      <c r="C8" s="7">
        <v>0.10760147601585457</v>
      </c>
      <c r="D8" s="7">
        <v>1.5973010274422775E-2</v>
      </c>
      <c r="E8" s="8"/>
      <c r="F8" s="8"/>
      <c r="G8" s="8"/>
      <c r="H8" s="7">
        <f>(C8*cis_wt1+D8*First_line_Wt1+E8*Sec_Line_wt1+F8*Active_Wt1)/SUM(cis_wt1,First_line_Wt1,Sec_Line_wt1,Active_Wt1)</f>
        <v>1.5543687656538303E-2</v>
      </c>
      <c r="I8" s="7">
        <f>(D8*First_line_Wt1+E8*Sec_Line_wt1)/SUM(First_line_Wt1,Sec_Line_wt1)</f>
        <v>7.9593042786777566E-3</v>
      </c>
      <c r="J8" s="37"/>
      <c r="K8" s="7">
        <f>(C8*cis_wt1+D8*First_line_Wt1+E8*Sec_Line_wt1+F8*Active_Wt1+G8*NonActive_Wt1)/SUM(cis_wt1,First_line_Wt1,Sec_Line_wt1,Active_Wt1,NonActive_Wt1)</f>
        <v>1.3523436503344264E-2</v>
      </c>
      <c r="L8" s="7">
        <v>0.1020716845885881</v>
      </c>
      <c r="M8" s="7">
        <v>1.5785922404444656E-2</v>
      </c>
      <c r="N8" s="8"/>
      <c r="O8" s="8"/>
      <c r="P8" s="8"/>
      <c r="Q8" s="40">
        <f>(L8*cis_wt1+M8*First_line_Wt1+N8*Sec_Line_wt1+O8*Active_Wt1)/SUM(cis_wt1,First_line_Wt1,Sec_Line_wt1,Active_Wt1)</f>
        <v>1.4997299180307504E-2</v>
      </c>
      <c r="R8" s="40">
        <f>(M8*First_line_Wt1+N8*Sec_Line_wt1)/SUM(First_line_Wt1,Sec_Line_wt1)</f>
        <v>7.8660789405340763E-3</v>
      </c>
      <c r="S8" s="41"/>
      <c r="T8" s="46">
        <f>(L8*cis_wt1+M8*First_line_Wt1+N8*Sec_Line_wt1+O8*Active_Wt1+P8*NonActive_Wt1)/SUM(cis_wt1,First_line_Wt1,Sec_Line_wt1,Active_Wt1,NonActive_Wt1)</f>
        <v>1.3048063475544254E-2</v>
      </c>
      <c r="U8" s="7">
        <v>9.9125448029615731E-2</v>
      </c>
      <c r="V8" s="7">
        <v>1.6554209476400333E-2</v>
      </c>
      <c r="W8" s="8"/>
      <c r="X8" s="8"/>
      <c r="Y8" s="8"/>
      <c r="Z8" s="40">
        <f>(U8*cis_wt1+V8*First_line_Wt1+W8*Sec_Line_wt1+X8*Active_Wt1)/SUM(cis_wt1,First_line_Wt1,Sec_Line_wt1,Active_Wt1)</f>
        <v>1.5051878661655764E-2</v>
      </c>
      <c r="AA8" s="40">
        <f>(V8*First_line_Wt1+W8*Sec_Line_wt1)/SUM(First_line_Wt1,Sec_Line_wt1)</f>
        <v>8.2489141402873421E-3</v>
      </c>
      <c r="AB8" s="8"/>
      <c r="AC8" s="40">
        <f>(U8*cis_wt1+V8*First_line_Wt1+W8*Sec_Line_wt1+X8*Active_Wt1+Y8*NonActive_Wt1)/SUM(cis_wt1,First_line_Wt1,Sec_Line_wt1,Active_Wt1,NonActive_Wt1)</f>
        <v>1.3095549128029569E-2</v>
      </c>
      <c r="AD8" s="7">
        <v>8.3534050179551331E-2</v>
      </c>
      <c r="AE8" s="7">
        <v>1.2011961355529354E-2</v>
      </c>
      <c r="AF8" s="8"/>
      <c r="AG8" s="8"/>
      <c r="AH8" s="8"/>
      <c r="AI8" s="7">
        <f t="shared" si="6"/>
        <v>1.191233622408782E-2</v>
      </c>
      <c r="AJ8" s="7">
        <f t="shared" si="7"/>
        <v>5.9855251934239203E-3</v>
      </c>
      <c r="AK8" s="8"/>
      <c r="AL8" s="33">
        <f t="shared" si="8"/>
        <v>1.0364060710212227E-2</v>
      </c>
      <c r="AM8" s="7">
        <f>$C8+(L8-$C8)*Other_Factor</f>
        <v>0.10413339157189896</v>
      </c>
      <c r="AN8" s="7">
        <f>$D8+(M8-$D8)*Other_Factor</f>
        <v>1.5855675553925978E-2</v>
      </c>
      <c r="AO8" s="8"/>
      <c r="AP8" s="8"/>
      <c r="AQ8" s="8"/>
      <c r="AR8" s="40">
        <f>$H8+(Q8-$H8)*Other_Factor</f>
        <v>1.5201012638918451E-2</v>
      </c>
      <c r="AS8" s="40">
        <f>$I8+(R8-$I8)*Other_Factor</f>
        <v>7.9008367308052649E-3</v>
      </c>
      <c r="AT8" s="41"/>
      <c r="AU8" s="46">
        <f>$K8+(T8-$K8)*Other_Factor</f>
        <v>1.3225299797019292E-2</v>
      </c>
      <c r="AV8" s="7">
        <f>$C8+(U8-$C8)*Other_Factor</f>
        <v>0.10228561895465284</v>
      </c>
      <c r="AW8" s="7">
        <f>$D8+(V8-$D8)*Other_Factor</f>
        <v>1.6337517315552566E-2</v>
      </c>
      <c r="AX8" s="8"/>
      <c r="AY8" s="8"/>
      <c r="AZ8" s="8"/>
      <c r="BA8" s="40">
        <f>$H8+(Z8-$H8)*Other_Factor</f>
        <v>1.5235242908307949E-2</v>
      </c>
      <c r="BB8" s="40">
        <f>$I8+(AA8-$I8)*Other_Factor</f>
        <v>8.1409370706329569E-3</v>
      </c>
      <c r="BC8" s="8"/>
      <c r="BD8" s="40">
        <f>$K8+(AC8-$K8)*Other_Factor</f>
        <v>1.325508107446194E-2</v>
      </c>
      <c r="BE8" s="7">
        <f>$C8+(AD8-$C8)*Other_Factor</f>
        <v>9.2507260212818576E-2</v>
      </c>
      <c r="BF8" s="7">
        <f>$D8+(AE8-$D8)*Other_Factor</f>
        <v>1.3488784184153734E-2</v>
      </c>
      <c r="BG8" s="8"/>
      <c r="BH8" s="8"/>
      <c r="BI8" s="8"/>
      <c r="BJ8" s="7">
        <f>$H8+(AI8-$H8)*Other_Factor</f>
        <v>1.3266235861282635E-2</v>
      </c>
      <c r="BK8" s="7">
        <f>$I8+(AJ8-$I8)*Other_Factor</f>
        <v>6.7214216873704123E-3</v>
      </c>
      <c r="BL8" s="8"/>
      <c r="BM8" s="33">
        <f>$K8+(AL8-$K8)*Other_Factor</f>
        <v>1.1541990695687922E-2</v>
      </c>
      <c r="BN8" s="40">
        <f t="shared" si="9"/>
        <v>0.10423662207274258</v>
      </c>
      <c r="BO8" s="40">
        <f t="shared" si="9"/>
        <v>1.5883196028620112E-2</v>
      </c>
      <c r="BP8" s="41"/>
      <c r="BQ8" s="41"/>
      <c r="BR8" s="41"/>
      <c r="BS8" s="40">
        <f t="shared" si="3"/>
        <v>1.5241232759269181E-2</v>
      </c>
      <c r="BT8" s="40">
        <f t="shared" si="3"/>
        <v>7.9195435628712733E-3</v>
      </c>
      <c r="BU8" s="41"/>
      <c r="BV8" s="46">
        <f t="shared" si="3"/>
        <v>1.3261588386763244E-2</v>
      </c>
      <c r="BW8" s="40">
        <f t="shared" si="3"/>
        <v>0.10240098198231078</v>
      </c>
      <c r="BX8" s="40">
        <f t="shared" si="3"/>
        <v>1.6369690501419249E-2</v>
      </c>
      <c r="BY8" s="41"/>
      <c r="BZ8" s="41"/>
      <c r="CA8" s="41"/>
      <c r="CB8" s="40">
        <f t="shared" si="4"/>
        <v>1.5275828979179186E-2</v>
      </c>
      <c r="CC8" s="40">
        <f t="shared" si="4"/>
        <v>8.1608641984608453E-3</v>
      </c>
      <c r="CD8" s="41"/>
      <c r="CE8" s="40">
        <f t="shared" si="4"/>
        <v>1.3291158599353221E-2</v>
      </c>
      <c r="CF8" s="40">
        <f t="shared" si="4"/>
        <v>9.25040762874519E-2</v>
      </c>
      <c r="CG8" s="40">
        <f t="shared" si="4"/>
        <v>1.3482949483254882E-2</v>
      </c>
      <c r="CH8" s="41"/>
      <c r="CI8" s="41"/>
      <c r="CJ8" s="41"/>
      <c r="CK8" s="40">
        <f t="shared" si="5"/>
        <v>1.3263763571845312E-2</v>
      </c>
      <c r="CL8" s="40">
        <f t="shared" si="5"/>
        <v>6.7189304576042172E-3</v>
      </c>
      <c r="CM8" s="41"/>
      <c r="CN8" s="71">
        <f t="shared" si="5"/>
        <v>1.1542165109075577E-2</v>
      </c>
      <c r="CO8" s="106"/>
      <c r="CP8" s="72"/>
      <c r="CQ8" s="72"/>
      <c r="CR8" s="72"/>
      <c r="CS8" s="72"/>
      <c r="CT8" s="72"/>
      <c r="CU8" s="72"/>
      <c r="CV8" s="72"/>
      <c r="CW8" s="107"/>
    </row>
    <row r="9" spans="1:101" x14ac:dyDescent="0.25">
      <c r="A9" s="89"/>
      <c r="B9" s="2" t="s">
        <v>13</v>
      </c>
      <c r="C9" s="7">
        <v>8.3845018449478614E-2</v>
      </c>
      <c r="D9" s="7">
        <v>0.1095568164392977</v>
      </c>
      <c r="E9" s="7">
        <v>6.3221778221384167E-2</v>
      </c>
      <c r="F9" s="7">
        <v>3.7797001152950711E-2</v>
      </c>
      <c r="G9" s="7">
        <v>5.7204444444035191E-2</v>
      </c>
      <c r="H9" s="7">
        <f>(C9*cis_wt1+D9*First_line_Wt1+E9*Sec_Line_wt1+F9*Active_Wt1)/SUM(cis_wt1,First_line_Wt1,Sec_Line_wt1,Active_Wt1)</f>
        <v>8.0502107332686326E-2</v>
      </c>
      <c r="I9" s="7">
        <f>(D9*First_line_Wt1+E9*Sec_Line_wt1)/SUM(First_line_Wt1,Sec_Line_wt1)</f>
        <v>8.6310392177332051E-2</v>
      </c>
      <c r="J9" s="7">
        <f>(F9*Active_Wt1+G9*NonActive_Wt1)/SUM(Active_Wt1,NonActive_Wt1)</f>
        <v>4.8746773500774075E-2</v>
      </c>
      <c r="K9" s="7">
        <f>(C9*cis_wt1+D9*First_line_Wt1+E9*Sec_Line_wt1+F9*Active_Wt1+G9*NonActive_Wt1)/SUM(cis_wt1,First_line_Wt1,Sec_Line_wt1,Active_Wt1,NonActive_Wt1)</f>
        <v>7.7474053028100162E-2</v>
      </c>
      <c r="L9" s="7">
        <v>7.3863799282927911E-2</v>
      </c>
      <c r="M9" s="7">
        <v>8.7666002146971428E-2</v>
      </c>
      <c r="N9" s="7">
        <v>4.9818514818218536E-2</v>
      </c>
      <c r="O9" s="7">
        <v>3.037981859377973E-2</v>
      </c>
      <c r="P9" s="7">
        <v>4.8969432314002657E-2</v>
      </c>
      <c r="Q9" s="40">
        <f>(L9*cis_wt1+M9*First_line_Wt1+N9*Sec_Line_wt1+O9*Active_Wt1)/SUM(cis_wt1,First_line_Wt1,Sec_Line_wt1,Active_Wt1)</f>
        <v>6.4701182681522071E-2</v>
      </c>
      <c r="R9" s="40">
        <f>(M9*First_line_Wt1+N9*Sec_Line_wt1)/SUM(First_line_Wt1,Sec_Line_wt1)</f>
        <v>6.8677807002817795E-2</v>
      </c>
      <c r="S9" s="40">
        <f>(O9*Active_Wt1+P9*NonActive_Wt1)/SUM(Active_Wt1,NonActive_Wt1)</f>
        <v>4.0868167585319692E-2</v>
      </c>
      <c r="T9" s="40">
        <f>(L9*cis_wt1+M9*First_line_Wt1+N9*Sec_Line_wt1+O9*Active_Wt1+P9*NonActive_Wt1)/SUM(cis_wt1,First_line_Wt1,Sec_Line_wt1,Active_Wt1,NonActive_Wt1)</f>
        <v>6.2656488557192247E-2</v>
      </c>
      <c r="U9" s="7">
        <v>6.9311827956794317E-2</v>
      </c>
      <c r="V9" s="7">
        <v>8.3786229106042512E-2</v>
      </c>
      <c r="W9" s="7">
        <v>4.5695970695708008E-2</v>
      </c>
      <c r="X9" s="7">
        <v>2.8820861677763366E-2</v>
      </c>
      <c r="Y9" s="7">
        <v>4.9336244541228556E-2</v>
      </c>
      <c r="Z9" s="7">
        <f>(U9*cis_wt1+V9*First_line_Wt1+W9*Sec_Line_wt1+X9*Active_Wt1)/SUM(cis_wt1,First_line_Wt1,Sec_Line_wt1,Active_Wt1)</f>
        <v>6.0934493910510541E-2</v>
      </c>
      <c r="AA9" s="7">
        <f>(V9*First_line_Wt1+W9*Sec_Line_wt1)/SUM(First_line_Wt1,Sec_Line_wt1)</f>
        <v>6.4676234999849813E-2</v>
      </c>
      <c r="AB9" s="7">
        <f>(X9*Active_Wt1+Y9*NonActive_Wt1)/SUM(Active_Wt1,NonActive_Wt1)</f>
        <v>4.0395738832580373E-2</v>
      </c>
      <c r="AC9" s="7">
        <f>(U9*cis_wt1+V9*First_line_Wt1+W9*Sec_Line_wt1+X9*Active_Wt1+Y9*NonActive_Wt1)/SUM(cis_wt1,First_line_Wt1,Sec_Line_wt1,Active_Wt1,NonActive_Wt1)</f>
        <v>5.9427041034392836E-2</v>
      </c>
      <c r="AD9" s="7">
        <v>6.5978494623501333E-2</v>
      </c>
      <c r="AE9" s="7">
        <v>7.8293206563429876E-2</v>
      </c>
      <c r="AF9" s="7">
        <v>4.1894771894555954E-2</v>
      </c>
      <c r="AG9" s="7">
        <v>3.0799319727581782E-2</v>
      </c>
      <c r="AH9" s="7">
        <v>3.791266375510878E-2</v>
      </c>
      <c r="AI9" s="7">
        <f t="shared" si="6"/>
        <v>5.7166312011334389E-2</v>
      </c>
      <c r="AJ9" s="7">
        <f t="shared" si="7"/>
        <v>6.0032005379032027E-2</v>
      </c>
      <c r="AK9" s="7">
        <f t="shared" ref="AK9:AK23" si="10">(AG9*Active_Wt1+AH9*NonActive_Wt1)/SUM(Active_Wt1,NonActive_Wt1)</f>
        <v>3.4812702457338418E-2</v>
      </c>
      <c r="AL9" s="33">
        <f t="shared" si="8"/>
        <v>5.4663868192832261E-2</v>
      </c>
      <c r="AM9" s="7">
        <f>$C9+(L9-$C9)*Other_Factor</f>
        <v>7.7585160120547475E-2</v>
      </c>
      <c r="AN9" s="7">
        <f>$D9+(M9-$D9)*Other_Factor</f>
        <v>9.5827692382575949E-2</v>
      </c>
      <c r="AO9" s="7">
        <f>$E9+(N9-$E9)*Other_Factor</f>
        <v>5.481573797227908E-2</v>
      </c>
      <c r="AP9" s="7">
        <f>$F9+(O9-$F9)*Other_Factor</f>
        <v>3.3145213506023945E-2</v>
      </c>
      <c r="AQ9" s="7">
        <f>$G9+(P9-$G9)*Other_Factor</f>
        <v>5.2039743778630632E-2</v>
      </c>
      <c r="AR9" s="40">
        <f>$H9+(Q9-$H9)*Other_Factor</f>
        <v>7.0592340987320562E-2</v>
      </c>
      <c r="AS9" s="40">
        <f>$I9+(R9-$I9)*Other_Factor</f>
        <v>7.525187484358084E-2</v>
      </c>
      <c r="AT9" s="40">
        <f>$J9+(S9-$J9)*Other_Factor</f>
        <v>4.380559787510481E-2</v>
      </c>
      <c r="AU9" s="40">
        <f>$K9+(T9-$K9)*Other_Factor</f>
        <v>6.818101449043007E-2</v>
      </c>
      <c r="AV9" s="7">
        <f>$C9+(U9-$C9)*Other_Factor</f>
        <v>7.4730328947773997E-2</v>
      </c>
      <c r="AW9" s="7">
        <f>$D9+(V9-$D9)*Other_Factor</f>
        <v>9.3394439572537277E-2</v>
      </c>
      <c r="AX9" s="7">
        <f>$E9+(W9-$E9)*Other_Factor</f>
        <v>5.2230227952804992E-2</v>
      </c>
      <c r="AY9" s="7">
        <f>$F9+(X9-$F9)*Other_Factor</f>
        <v>3.2167492320632693E-2</v>
      </c>
      <c r="AZ9" s="7">
        <f>$G9+(Y9-$G9)*Other_Factor</f>
        <v>5.2269795091745661E-2</v>
      </c>
      <c r="BA9" s="7">
        <f>$H9+(Z9-$H9)*Other_Factor</f>
        <v>6.8230010526255616E-2</v>
      </c>
      <c r="BB9" s="7">
        <f>$I9+(AA9-$I9)*Other_Factor</f>
        <v>7.274223414602532E-2</v>
      </c>
      <c r="BC9" s="7">
        <f>$J9+(AB9-$J9)*Other_Factor</f>
        <v>4.3509307711216562E-2</v>
      </c>
      <c r="BD9" s="7">
        <f>$K9+(AC9-$K9)*Other_Factor</f>
        <v>6.6155622237628942E-2</v>
      </c>
      <c r="BE9" s="7">
        <f>$C9+(AD9-$C9)*Other_Factor</f>
        <v>7.263978328583269E-2</v>
      </c>
      <c r="BF9" s="7">
        <f>$D9+(AE9-$D9)*Other_Factor</f>
        <v>8.9949415238274197E-2</v>
      </c>
      <c r="BG9" s="7">
        <f>$E9+(AF9-$E9)*Other_Factor</f>
        <v>4.9846254053598674E-2</v>
      </c>
      <c r="BH9" s="7">
        <f>$F9+(AG9-$F9)*Other_Factor</f>
        <v>3.3408309388661926E-2</v>
      </c>
      <c r="BI9" s="7">
        <f>$G9+(AH9-$G9)*Other_Factor</f>
        <v>4.5105339914781342E-2</v>
      </c>
      <c r="BJ9" s="7">
        <f>$H9+(AI9-$H9)*Other_Factor</f>
        <v>6.5866743629408489E-2</v>
      </c>
      <c r="BK9" s="7">
        <f>$I9+(AJ9-$I9)*Other_Factor</f>
        <v>6.9829541919932098E-2</v>
      </c>
      <c r="BL9" s="7">
        <f>$J9+(AK9-$J9)*Other_Factor</f>
        <v>4.0007829968757423E-2</v>
      </c>
      <c r="BM9" s="33">
        <f>$K9+(AL9-$K9)*Other_Factor</f>
        <v>6.3168333141292471E-2</v>
      </c>
      <c r="BN9" s="40">
        <f t="shared" si="9"/>
        <v>7.7662072576930349E-2</v>
      </c>
      <c r="BO9" s="40">
        <f t="shared" si="9"/>
        <v>9.5994019170371439E-2</v>
      </c>
      <c r="BP9" s="40">
        <f>AO9*(1-SUM(BP$11:BP$13))/(SUM(AO$6:AO$21)-SUM(AO$11:AO$13))</f>
        <v>5.4980970206743973E-2</v>
      </c>
      <c r="BQ9" s="40">
        <f>AP9*(1-SUM(BQ$11:BQ$13))/(SUM(AP$6:AP$21)-SUM(AP$11:AP$13))</f>
        <v>3.3351604927584592E-2</v>
      </c>
      <c r="BR9" s="40">
        <f t="shared" si="3"/>
        <v>5.2217516727477833E-2</v>
      </c>
      <c r="BS9" s="40">
        <f t="shared" si="3"/>
        <v>7.0779120152484901E-2</v>
      </c>
      <c r="BT9" s="40">
        <f t="shared" si="3"/>
        <v>7.5430048907077482E-2</v>
      </c>
      <c r="BU9" s="40">
        <f t="shared" si="3"/>
        <v>4.4006418093616571E-2</v>
      </c>
      <c r="BV9" s="40">
        <f t="shared" si="3"/>
        <v>6.8368094776029897E-2</v>
      </c>
      <c r="BW9" s="40">
        <f t="shared" si="3"/>
        <v>7.4814613689787549E-2</v>
      </c>
      <c r="BX9" s="40">
        <f t="shared" si="3"/>
        <v>9.3578359601832153E-2</v>
      </c>
      <c r="BY9" s="40">
        <f t="shared" si="4"/>
        <v>5.2383238132926203E-2</v>
      </c>
      <c r="BZ9" s="40">
        <f t="shared" si="4"/>
        <v>3.2348483649412792E-2</v>
      </c>
      <c r="CA9" s="40">
        <f t="shared" si="4"/>
        <v>5.2432262961860127E-2</v>
      </c>
      <c r="CB9" s="40">
        <f t="shared" si="4"/>
        <v>6.8411772514523864E-2</v>
      </c>
      <c r="CC9" s="40">
        <f t="shared" si="4"/>
        <v>7.2920290282037351E-2</v>
      </c>
      <c r="CD9" s="40">
        <f t="shared" si="4"/>
        <v>4.3689812480836109E-2</v>
      </c>
      <c r="CE9" s="40">
        <f t="shared" si="4"/>
        <v>6.6335683837748044E-2</v>
      </c>
      <c r="CF9" s="40">
        <f t="shared" si="4"/>
        <v>7.2637283161538654E-2</v>
      </c>
      <c r="CG9" s="40">
        <f t="shared" si="4"/>
        <v>8.9910506769817961E-2</v>
      </c>
      <c r="CH9" s="40">
        <f t="shared" si="5"/>
        <v>4.9830914504333211E-2</v>
      </c>
      <c r="CI9" s="40">
        <f t="shared" si="5"/>
        <v>3.3444681461821509E-2</v>
      </c>
      <c r="CJ9" s="40">
        <f t="shared" si="5"/>
        <v>4.5165707240402253E-2</v>
      </c>
      <c r="CK9" s="40">
        <f t="shared" si="5"/>
        <v>6.5854468734234867E-2</v>
      </c>
      <c r="CL9" s="40">
        <f t="shared" si="5"/>
        <v>6.9803660277404353E-2</v>
      </c>
      <c r="CM9" s="40">
        <f t="shared" si="5"/>
        <v>4.0057295409566596E-2</v>
      </c>
      <c r="CN9" s="71">
        <f t="shared" si="5"/>
        <v>6.3169287690924864E-2</v>
      </c>
      <c r="CO9" s="108">
        <f>C9/SUM(C$9:C$21)</f>
        <v>0.11100688846475953</v>
      </c>
      <c r="CP9" s="40">
        <f t="shared" ref="CP9:CW21" si="11">D9/SUM(D$9:D$21)</f>
        <v>0.11502958579890545</v>
      </c>
      <c r="CQ9" s="40">
        <f t="shared" si="11"/>
        <v>6.4488462184731365E-2</v>
      </c>
      <c r="CR9" s="40">
        <f t="shared" si="11"/>
        <v>4.0340499916445879E-2</v>
      </c>
      <c r="CS9" s="40">
        <f t="shared" si="11"/>
        <v>8.3436513441012494E-2</v>
      </c>
      <c r="CT9" s="40">
        <f t="shared" si="11"/>
        <v>8.518566590029629E-2</v>
      </c>
      <c r="CU9" s="40">
        <f t="shared" si="11"/>
        <v>8.9307735760024154E-2</v>
      </c>
      <c r="CV9" s="40">
        <f t="shared" si="11"/>
        <v>6.1305953540758872E-2</v>
      </c>
      <c r="CW9" s="48">
        <f t="shared" si="11"/>
        <v>8.5014628936304265E-2</v>
      </c>
    </row>
    <row r="10" spans="1:101" x14ac:dyDescent="0.25">
      <c r="A10" s="89"/>
      <c r="B10" s="2" t="s">
        <v>12</v>
      </c>
      <c r="C10" s="7">
        <v>0.33869372693693728</v>
      </c>
      <c r="D10" s="7">
        <v>0.18571078055503801</v>
      </c>
      <c r="E10" s="7">
        <v>7.3774558774287055E-2</v>
      </c>
      <c r="F10" s="7">
        <v>5.07151095731318E-2</v>
      </c>
      <c r="G10" s="7">
        <v>5.7777777777271187E-2</v>
      </c>
      <c r="H10" s="7">
        <f>(C10*cis_wt1+D10*First_line_Wt1+E10*Sec_Line_wt1+F10*Active_Wt1)/SUM(cis_wt1,First_line_Wt1,Sec_Line_wt1,Active_Wt1)</f>
        <v>0.13830189989946678</v>
      </c>
      <c r="I10" s="7">
        <f>(D10*First_line_Wt1+E10*Sec_Line_wt1)/SUM(First_line_Wt1,Sec_Line_wt1)</f>
        <v>0.12955205053394533</v>
      </c>
      <c r="J10" s="7">
        <f>(F10*Active_Wt1+G10*NonActive_Wt1)/SUM(Active_Wt1,NonActive_Wt1)</f>
        <v>5.4699900760905786E-2</v>
      </c>
      <c r="K10" s="7">
        <f>(C10*cis_wt1+D10*First_line_Wt1+E10*Sec_Line_wt1+F10*Active_Wt1+G10*NonActive_Wt1)/SUM(cis_wt1,First_line_Wt1,Sec_Line_wt1,Active_Wt1,NonActive_Wt1)</f>
        <v>0.12783598253339865</v>
      </c>
      <c r="L10" s="7">
        <v>0.31064516128935621</v>
      </c>
      <c r="M10" s="7">
        <v>0.17025149516916305</v>
      </c>
      <c r="N10" s="7">
        <v>6.4157509157262468E-2</v>
      </c>
      <c r="O10" s="7">
        <v>3.9314058956825958E-2</v>
      </c>
      <c r="P10" s="7">
        <v>4.8982532750677182E-2</v>
      </c>
      <c r="Q10" s="40">
        <f>(L10*cis_wt1+M10*First_line_Wt1+N10*Sec_Line_wt1+O10*Active_Wt1)/SUM(cis_wt1,First_line_Wt1,Sec_Line_wt1,Active_Wt1)</f>
        <v>0.12457934100881271</v>
      </c>
      <c r="R10" s="40">
        <f>(M10*First_line_Wt1+N10*Sec_Line_wt1)/SUM(First_line_Wt1,Sec_Line_wt1)</f>
        <v>0.11702383192916177</v>
      </c>
      <c r="S10" s="40">
        <f>(O10*Active_Wt1+P10*NonActive_Wt1)/SUM(Active_Wt1,NonActive_Wt1)</f>
        <v>4.4769058124191873E-2</v>
      </c>
      <c r="T10" s="40">
        <f>(L10*cis_wt1+M10*First_line_Wt1+N10*Sec_Line_wt1+O10*Active_Wt1+P10*NonActive_Wt1)/SUM(cis_wt1,First_line_Wt1,Sec_Line_wt1,Active_Wt1,NonActive_Wt1)</f>
        <v>0.11475383869327663</v>
      </c>
      <c r="U10" s="7">
        <v>0.30906810035734017</v>
      </c>
      <c r="V10" s="7">
        <v>0.15726729029286335</v>
      </c>
      <c r="W10" s="7">
        <v>5.9740259740072348E-2</v>
      </c>
      <c r="X10" s="7">
        <v>3.7709750566810099E-2</v>
      </c>
      <c r="Y10" s="7">
        <v>5.0410480348946393E-2</v>
      </c>
      <c r="Z10" s="7">
        <f>(U10*cis_wt1+V10*First_line_Wt1+W10*Sec_Line_wt1+X10*Active_Wt1)/SUM(cis_wt1,First_line_Wt1,Sec_Line_wt1,Active_Wt1)</f>
        <v>0.1173170084994177</v>
      </c>
      <c r="AA10" s="7">
        <f>(V10*First_line_Wt1+W10*Sec_Line_wt1)/SUM(First_line_Wt1,Sec_Line_wt1)</f>
        <v>0.10833769367577534</v>
      </c>
      <c r="AB10" s="7">
        <f>(X10*Active_Wt1+Y10*NonActive_Wt1)/SUM(Active_Wt1,NonActive_Wt1)</f>
        <v>4.4875563068732992E-2</v>
      </c>
      <c r="AC10" s="7">
        <f>(U10*cis_wt1+V10*First_line_Wt1+W10*Sec_Line_wt1+X10*Active_Wt1+Y10*NonActive_Wt1)/SUM(cis_wt1,First_line_Wt1,Sec_Line_wt1,Active_Wt1,NonActive_Wt1)</f>
        <v>0.10862100317307921</v>
      </c>
      <c r="AD10" s="7">
        <v>0.30417921146847177</v>
      </c>
      <c r="AE10" s="7">
        <v>0.1472412206715778</v>
      </c>
      <c r="AF10" s="7">
        <v>5.6595071594867236E-2</v>
      </c>
      <c r="AG10" s="7">
        <v>3.1536281178868857E-2</v>
      </c>
      <c r="AH10" s="7">
        <v>5.4384279475533995E-2</v>
      </c>
      <c r="AI10" s="7">
        <f t="shared" si="6"/>
        <v>0.11093309236613201</v>
      </c>
      <c r="AJ10" s="7">
        <f t="shared" si="7"/>
        <v>0.10176378242623849</v>
      </c>
      <c r="AK10" s="7">
        <f t="shared" si="10"/>
        <v>4.4427231120063262E-2</v>
      </c>
      <c r="AL10" s="33">
        <f t="shared" si="8"/>
        <v>0.10358330465948509</v>
      </c>
      <c r="AM10" s="7">
        <f>$C10+(L10-$C10)*Other_Factor</f>
        <v>0.3211026847652565</v>
      </c>
      <c r="AN10" s="7">
        <f>$D10+(M10-$D10)*Other_Factor</f>
        <v>0.17601527795487465</v>
      </c>
      <c r="AO10" s="7">
        <f>$E10+(N10-$E10)*Other_Factor</f>
        <v>6.7743094366950557E-2</v>
      </c>
      <c r="AP10" s="7">
        <f>$F10+(O10-$F10)*Other_Factor</f>
        <v>4.3564784500797857E-2</v>
      </c>
      <c r="AQ10" s="7">
        <f>$G10+(P10-$G10)*Other_Factor</f>
        <v>5.2261719376387364E-2</v>
      </c>
      <c r="AR10" s="40">
        <f>$H10+(Q10-$H10)*Other_Factor</f>
        <v>0.12969560911148537</v>
      </c>
      <c r="AS10" s="40">
        <f>$I10+(R10-$I10)*Other_Factor</f>
        <v>0.12169480661702547</v>
      </c>
      <c r="AT10" s="40">
        <f>$J10+(S10-$J10)*Other_Factor</f>
        <v>4.8471636762749216E-2</v>
      </c>
      <c r="AU10" s="40">
        <f>$K10+(T10-$K10)*Other_Factor</f>
        <v>0.1196313368171416</v>
      </c>
      <c r="AV10" s="7">
        <f>$C10+(U10-$C10)*Other_Factor</f>
        <v>0.32011360939823152</v>
      </c>
      <c r="AW10" s="7">
        <f>$D10+(V10-$D10)*Other_Factor</f>
        <v>0.16787205600140445</v>
      </c>
      <c r="AX10" s="7">
        <f>$E10+(W10-$E10)*Other_Factor</f>
        <v>6.4972755884871169E-2</v>
      </c>
      <c r="AY10" s="7">
        <f>$F10+(X10-$F10)*Other_Factor</f>
        <v>4.2558620517236571E-2</v>
      </c>
      <c r="AZ10" s="7">
        <f>$G10+(Y10-$G10)*Other_Factor</f>
        <v>5.3157276273510558E-2</v>
      </c>
      <c r="BA10" s="7">
        <f>$H10+(Z10-$H10)*Other_Factor</f>
        <v>0.12514093779450294</v>
      </c>
      <c r="BB10" s="7">
        <f>$I10+(AA10-$I10)*Other_Factor</f>
        <v>0.11624717602356772</v>
      </c>
      <c r="BC10" s="7">
        <f>$J10+(AB10-$J10)*Other_Factor</f>
        <v>4.8538432797685743E-2</v>
      </c>
      <c r="BD10" s="7">
        <f>$K10+(AC10-$K10)*Other_Factor</f>
        <v>0.11578504500945058</v>
      </c>
      <c r="BE10" s="7">
        <f>$C10+(AD10-$C10)*Other_Factor</f>
        <v>0.31704747576069336</v>
      </c>
      <c r="BF10" s="7">
        <f>$D10+(AE10-$D10)*Other_Factor</f>
        <v>0.16158406909539838</v>
      </c>
      <c r="BG10" s="7">
        <f>$E10+(AF10-$E10)*Other_Factor</f>
        <v>6.3000208054962967E-2</v>
      </c>
      <c r="BH10" s="7">
        <f>$F10+(AG10-$F10)*Other_Factor</f>
        <v>3.8686844622763318E-2</v>
      </c>
      <c r="BI10" s="7">
        <f>$G10+(AH10-$G10)*Other_Factor</f>
        <v>5.5649498831194875E-2</v>
      </c>
      <c r="BJ10" s="7">
        <f>$H10+(AI10-$H10)*Other_Factor</f>
        <v>0.12113717734086324</v>
      </c>
      <c r="BK10" s="7">
        <f>$I10+(AJ10-$I10)*Other_Factor</f>
        <v>0.11212425753010591</v>
      </c>
      <c r="BL10" s="7">
        <f>$J10+(AK10-$J10)*Other_Factor</f>
        <v>4.8257255274561983E-2</v>
      </c>
      <c r="BM10" s="33">
        <f>$K10+(AL10-$K10)*Other_Factor</f>
        <v>0.11262558337728364</v>
      </c>
      <c r="BN10" s="40">
        <f t="shared" si="9"/>
        <v>0.32142100332254325</v>
      </c>
      <c r="BO10" s="40">
        <f t="shared" si="9"/>
        <v>0.17632078521543024</v>
      </c>
      <c r="BP10" s="40">
        <f>AO10*(1-SUM(BP$11:BP$13))/(SUM(AO$6:AO$21)-SUM(AO$11:AO$13))</f>
        <v>6.7947293804299702E-2</v>
      </c>
      <c r="BQ10" s="40">
        <f>AP10*(1-SUM(BQ$11:BQ$13))/(SUM(AP$6:AP$21)-SUM(AP$11:AP$13))</f>
        <v>4.3836057389158307E-2</v>
      </c>
      <c r="BR10" s="40">
        <f t="shared" si="3"/>
        <v>5.2440250615989281E-2</v>
      </c>
      <c r="BS10" s="40">
        <f t="shared" si="3"/>
        <v>0.13003876868455683</v>
      </c>
      <c r="BT10" s="40">
        <f t="shared" si="3"/>
        <v>0.1219829437331633</v>
      </c>
      <c r="BU10" s="40">
        <f t="shared" si="3"/>
        <v>4.8693847739393593E-2</v>
      </c>
      <c r="BV10" s="40">
        <f t="shared" si="3"/>
        <v>0.11995959043474627</v>
      </c>
      <c r="BW10" s="40">
        <f t="shared" si="3"/>
        <v>0.32047465013447679</v>
      </c>
      <c r="BX10" s="40">
        <f t="shared" si="3"/>
        <v>0.168202643492468</v>
      </c>
      <c r="BY10" s="40">
        <f t="shared" si="4"/>
        <v>6.516309572198424E-2</v>
      </c>
      <c r="BZ10" s="40">
        <f t="shared" si="4"/>
        <v>4.2798077830280591E-2</v>
      </c>
      <c r="CA10" s="40">
        <f t="shared" si="4"/>
        <v>5.3322502661754187E-2</v>
      </c>
      <c r="CB10" s="40">
        <f t="shared" si="4"/>
        <v>0.12547430819107541</v>
      </c>
      <c r="CC10" s="40">
        <f t="shared" si="4"/>
        <v>0.11653172217791756</v>
      </c>
      <c r="CD10" s="40">
        <f t="shared" si="4"/>
        <v>4.873980163324599E-2</v>
      </c>
      <c r="CE10" s="40">
        <f t="shared" si="4"/>
        <v>0.11610018739295622</v>
      </c>
      <c r="CF10" s="40">
        <f t="shared" si="4"/>
        <v>0.31703656358473881</v>
      </c>
      <c r="CG10" s="40">
        <f t="shared" si="4"/>
        <v>0.16151417438136634</v>
      </c>
      <c r="CH10" s="40">
        <f t="shared" si="5"/>
        <v>6.2980820544034782E-2</v>
      </c>
      <c r="CI10" s="40">
        <f t="shared" si="5"/>
        <v>3.8728963507815614E-2</v>
      </c>
      <c r="CJ10" s="40">
        <f t="shared" si="5"/>
        <v>5.5723978070746791E-2</v>
      </c>
      <c r="CK10" s="40">
        <f t="shared" si="5"/>
        <v>0.12111460227381797</v>
      </c>
      <c r="CL10" s="40">
        <f t="shared" si="5"/>
        <v>0.11208269976139808</v>
      </c>
      <c r="CM10" s="40">
        <f t="shared" si="5"/>
        <v>4.8316920255298532E-2</v>
      </c>
      <c r="CN10" s="71">
        <f t="shared" si="5"/>
        <v>0.11262728528556371</v>
      </c>
      <c r="CO10" s="108">
        <f t="shared" ref="CO10:CO21" si="12">C10/SUM(C$9:C$21)</f>
        <v>0.44841467585169476</v>
      </c>
      <c r="CP10" s="40">
        <f t="shared" si="11"/>
        <v>0.19498772289968511</v>
      </c>
      <c r="CQ10" s="40">
        <f t="shared" si="11"/>
        <v>7.5252673644374588E-2</v>
      </c>
      <c r="CR10" s="40">
        <f t="shared" si="11"/>
        <v>5.4127915207308745E-2</v>
      </c>
      <c r="CS10" s="40">
        <f t="shared" si="11"/>
        <v>8.4272758506053314E-2</v>
      </c>
      <c r="CT10" s="40">
        <f t="shared" si="11"/>
        <v>0.14634821160052558</v>
      </c>
      <c r="CU10" s="40">
        <f t="shared" si="11"/>
        <v>0.13405106852583099</v>
      </c>
      <c r="CV10" s="40">
        <f t="shared" si="11"/>
        <v>6.8792851996224119E-2</v>
      </c>
      <c r="CW10" s="48">
        <f t="shared" si="11"/>
        <v>0.1402783021541795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42"/>
      <c r="R11" s="42"/>
      <c r="S11" s="42"/>
      <c r="T11" s="42"/>
      <c r="U11" s="8"/>
      <c r="V11" s="8"/>
      <c r="W11" s="8"/>
      <c r="X11" s="8"/>
      <c r="Y11" s="8"/>
      <c r="Z11" s="8"/>
      <c r="AA11" s="8"/>
      <c r="AB11" s="8"/>
      <c r="AC11" s="8"/>
      <c r="AD11" s="7">
        <v>3.3964157706281001E-2</v>
      </c>
      <c r="AE11" s="7">
        <v>6.3206563410799443E-2</v>
      </c>
      <c r="AF11" s="7">
        <v>8.1789876790168844E-2</v>
      </c>
      <c r="AG11" s="7">
        <v>9.5634920634754136E-2</v>
      </c>
      <c r="AH11" s="7">
        <v>4.916593886499146E-2</v>
      </c>
      <c r="AI11" s="44">
        <f t="shared" si="6"/>
        <v>7.1904992231038439E-2</v>
      </c>
      <c r="AJ11" s="44">
        <f t="shared" si="7"/>
        <v>7.2529866112703123E-2</v>
      </c>
      <c r="AK11" s="44">
        <f t="shared" si="10"/>
        <v>6.941689881794931E-2</v>
      </c>
      <c r="AL11" s="45">
        <f t="shared" si="8"/>
        <v>6.8949541774211115E-2</v>
      </c>
      <c r="AM11" s="8"/>
      <c r="AN11" s="8"/>
      <c r="AO11" s="8"/>
      <c r="AP11" s="8"/>
      <c r="AQ11" s="8"/>
      <c r="AR11" s="42"/>
      <c r="AS11" s="42"/>
      <c r="AT11" s="42"/>
      <c r="AU11" s="42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2.2232681457186317E-2</v>
      </c>
      <c r="BF11" s="7">
        <f>$D11+(AE11-$D11)*Prod_S_Factor</f>
        <v>4.1374539668206707E-2</v>
      </c>
      <c r="BG11" s="7">
        <f>$E11+(AF11-$E11)*Prod_S_Factor</f>
        <v>5.3539036440231273E-2</v>
      </c>
      <c r="BH11" s="7">
        <f>$F11+(AG11-$F11)*Prod_S_Factor</f>
        <v>6.2601897713558799E-2</v>
      </c>
      <c r="BI11" s="7">
        <f>$G11+(AH11-$G11)*Prod_S_Factor</f>
        <v>3.2183652743041705E-2</v>
      </c>
      <c r="BJ11" s="44">
        <f>$H11+(AI11-$H11)*Prod_S_Factor</f>
        <v>4.7068465565347946E-2</v>
      </c>
      <c r="BK11" s="44">
        <f>$I11+(AJ11-$I11)*Prod_S_Factor</f>
        <v>4.7477503295124984E-2</v>
      </c>
      <c r="BL11" s="44">
        <f>$J11+(AK11-$J11)*Prod_S_Factor</f>
        <v>4.5439778383781118E-2</v>
      </c>
      <c r="BM11" s="45">
        <f>$K11+(AL11-$K11)*Prod_S_Factor</f>
        <v>4.5133849988027552E-2</v>
      </c>
      <c r="BN11" s="41"/>
      <c r="BO11" s="41"/>
      <c r="BP11" s="41"/>
      <c r="BQ11" s="41"/>
      <c r="BR11" s="41"/>
      <c r="BS11" s="42"/>
      <c r="BT11" s="42"/>
      <c r="BU11" s="42"/>
      <c r="BV11" s="42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2" si="13">BE11</f>
        <v>2.2232681457186317E-2</v>
      </c>
      <c r="CG11" s="40">
        <f t="shared" si="13"/>
        <v>4.1374539668206707E-2</v>
      </c>
      <c r="CH11" s="40">
        <f t="shared" si="13"/>
        <v>5.3539036440231273E-2</v>
      </c>
      <c r="CI11" s="40">
        <f t="shared" si="13"/>
        <v>6.2601897713558799E-2</v>
      </c>
      <c r="CJ11" s="40">
        <f t="shared" si="13"/>
        <v>3.2183652743041705E-2</v>
      </c>
      <c r="CK11" s="46">
        <f t="shared" si="13"/>
        <v>4.7068465565347946E-2</v>
      </c>
      <c r="CL11" s="46">
        <f t="shared" si="13"/>
        <v>4.7477503295124984E-2</v>
      </c>
      <c r="CM11" s="46">
        <f t="shared" si="13"/>
        <v>4.5439778383781118E-2</v>
      </c>
      <c r="CN11" s="73">
        <f t="shared" si="13"/>
        <v>4.5133849988027552E-2</v>
      </c>
      <c r="CO11" s="109"/>
      <c r="CP11" s="75"/>
      <c r="CQ11" s="41"/>
      <c r="CR11" s="41"/>
      <c r="CS11" s="41"/>
      <c r="CT11" s="41"/>
      <c r="CU11" s="41"/>
      <c r="CV11" s="41"/>
      <c r="CW11" s="110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42"/>
      <c r="R12" s="42"/>
      <c r="S12" s="42"/>
      <c r="T12" s="42"/>
      <c r="U12" s="7">
        <v>6.1835125448189449E-2</v>
      </c>
      <c r="V12" s="7">
        <v>9.8451157798231284E-2</v>
      </c>
      <c r="W12" s="7">
        <v>8.4703629703522992E-2</v>
      </c>
      <c r="X12" s="7">
        <v>7.9971655329102637E-2</v>
      </c>
      <c r="Y12" s="7">
        <v>5.827074235820548E-2</v>
      </c>
      <c r="Z12" s="7">
        <f t="shared" ref="Z12:Z26" si="14">(U12*cis_wt1+V12*First_line_Wt1+W12*Sec_Line_wt1+X12*Active_Wt1)/SUM(cis_wt1,First_line_Wt1,Sec_Line_wt1,Active_Wt1)</f>
        <v>8.7681501681250801E-2</v>
      </c>
      <c r="AA12" s="7">
        <f t="shared" ref="AA12:AA26" si="15">(V12*First_line_Wt1+W12*Sec_Line_wt1)/SUM(First_line_Wt1,Sec_Line_wt1)</f>
        <v>9.1553982724372651E-2</v>
      </c>
      <c r="AB12" s="7">
        <f t="shared" ref="AB12:AB23" si="16">(X12*Active_Wt1+Y12*NonActive_Wt1)/SUM(Active_Wt1,NonActive_Wt1)</f>
        <v>6.7727896416231781E-2</v>
      </c>
      <c r="AC12" s="7">
        <f t="shared" ref="AC12:AC26" si="17">(U12*cis_wt1+V12*First_line_Wt1+W12*Sec_Line_wt1+X12*Active_Wt1+Y12*NonActive_Wt1)/SUM(cis_wt1,First_line_Wt1,Sec_Line_wt1,Active_Wt1,NonActive_Wt1)</f>
        <v>8.3858913261333518E-2</v>
      </c>
      <c r="AD12" s="7">
        <v>6.4129032258205335E-2</v>
      </c>
      <c r="AE12" s="7">
        <v>0.10517405305948356</v>
      </c>
      <c r="AF12" s="7">
        <v>9.1438561438613203E-2</v>
      </c>
      <c r="AG12" s="7">
        <v>7.8565759637300406E-2</v>
      </c>
      <c r="AH12" s="7">
        <v>5.2218340611602417E-2</v>
      </c>
      <c r="AI12" s="44">
        <f t="shared" si="6"/>
        <v>9.3093311064590234E-2</v>
      </c>
      <c r="AJ12" s="44">
        <f t="shared" si="7"/>
        <v>9.8282916719771157E-2</v>
      </c>
      <c r="AK12" s="44">
        <f t="shared" si="10"/>
        <v>6.370041977995633E-2</v>
      </c>
      <c r="AL12" s="45">
        <f t="shared" si="8"/>
        <v>8.7780691046798934E-2</v>
      </c>
      <c r="AM12" s="8"/>
      <c r="AN12" s="8"/>
      <c r="AO12" s="8"/>
      <c r="AP12" s="8"/>
      <c r="AQ12" s="8"/>
      <c r="AR12" s="42"/>
      <c r="AS12" s="42"/>
      <c r="AT12" s="42"/>
      <c r="AU12" s="42"/>
      <c r="AV12" s="7">
        <f>$C12+(U12-$C12)*Other_Factor</f>
        <v>3.8780745978861907E-2</v>
      </c>
      <c r="AW12" s="7">
        <f>$D12+(V12-$D12)*Other_Factor</f>
        <v>6.1744992255204516E-2</v>
      </c>
      <c r="AX12" s="7">
        <f>$E12+(W12-$E12)*Other_Factor</f>
        <v>5.3123041688857599E-2</v>
      </c>
      <c r="AY12" s="7">
        <f>$F12+(X12-$F12)*Other_Factor</f>
        <v>5.0155319138563123E-2</v>
      </c>
      <c r="AZ12" s="7">
        <f>$G12+(Y12-$G12)*Other_Factor</f>
        <v>3.654529429695598E-2</v>
      </c>
      <c r="BA12" s="7">
        <f>$H12+(Z12-$H12)*Other_Factor</f>
        <v>5.4990654892336829E-2</v>
      </c>
      <c r="BB12" s="7">
        <f>$I12+(AA12-$I12)*Other_Factor</f>
        <v>5.7419334426060717E-2</v>
      </c>
      <c r="BC12" s="7">
        <f>$J12+(AB12-$J12)*Other_Factor</f>
        <v>4.2476478014122999E-2</v>
      </c>
      <c r="BD12" s="7">
        <f>$K12+(AC12-$K12)*Other_Factor</f>
        <v>5.2593266200714278E-2</v>
      </c>
      <c r="BE12" s="7">
        <f>$C12+(AD12-$C12)*Other_Factor</f>
        <v>4.0219401058052218E-2</v>
      </c>
      <c r="BF12" s="7">
        <f>$D12+(AE12-$D12)*Other_Factor</f>
        <v>6.5961348112484552E-2</v>
      </c>
      <c r="BG12" s="7">
        <f>$E12+(AF12-$E12)*Other_Factor</f>
        <v>5.7346946385587808E-2</v>
      </c>
      <c r="BH12" s="7">
        <f>$F12+(AG12-$F12)*Other_Factor</f>
        <v>4.9273592396660716E-2</v>
      </c>
      <c r="BI12" s="7">
        <f>$G12+(AH12-$G12)*Other_Factor</f>
        <v>3.274944763220395E-2</v>
      </c>
      <c r="BJ12" s="44">
        <f>$H12+(AI12-$H12)*Other_Factor</f>
        <v>5.8384745281255951E-2</v>
      </c>
      <c r="BK12" s="44">
        <f>$I12+(AJ12-$I12)*Other_Factor</f>
        <v>6.16394775581827E-2</v>
      </c>
      <c r="BL12" s="44">
        <f>$J12+(AK12-$J12)*Other_Factor</f>
        <v>3.9950590870931751E-2</v>
      </c>
      <c r="BM12" s="45">
        <f>$K12+(AL12-$K12)*Other_Factor</f>
        <v>5.5052862861694793E-2</v>
      </c>
      <c r="BN12" s="41"/>
      <c r="BO12" s="41"/>
      <c r="BP12" s="41"/>
      <c r="BQ12" s="41"/>
      <c r="BR12" s="41"/>
      <c r="BS12" s="42"/>
      <c r="BT12" s="42"/>
      <c r="BU12" s="42"/>
      <c r="BV12" s="42"/>
      <c r="BW12" s="40">
        <f t="shared" ref="BW12:CE12" si="18">AV12</f>
        <v>3.8780745978861907E-2</v>
      </c>
      <c r="BX12" s="40">
        <f t="shared" si="18"/>
        <v>6.1744992255204516E-2</v>
      </c>
      <c r="BY12" s="40">
        <f t="shared" si="18"/>
        <v>5.3123041688857599E-2</v>
      </c>
      <c r="BZ12" s="40">
        <f t="shared" si="18"/>
        <v>5.0155319138563123E-2</v>
      </c>
      <c r="CA12" s="40">
        <f t="shared" si="18"/>
        <v>3.654529429695598E-2</v>
      </c>
      <c r="CB12" s="40">
        <f t="shared" si="18"/>
        <v>5.4990654892336829E-2</v>
      </c>
      <c r="CC12" s="40">
        <f t="shared" si="18"/>
        <v>5.7419334426060717E-2</v>
      </c>
      <c r="CD12" s="40">
        <f t="shared" si="18"/>
        <v>4.2476478014122999E-2</v>
      </c>
      <c r="CE12" s="40">
        <f t="shared" si="18"/>
        <v>5.2593266200714278E-2</v>
      </c>
      <c r="CF12" s="40">
        <f t="shared" si="13"/>
        <v>4.0219401058052218E-2</v>
      </c>
      <c r="CG12" s="40">
        <f t="shared" si="13"/>
        <v>6.5961348112484552E-2</v>
      </c>
      <c r="CH12" s="40">
        <f t="shared" si="13"/>
        <v>5.7346946385587808E-2</v>
      </c>
      <c r="CI12" s="40">
        <f t="shared" si="13"/>
        <v>4.9273592396660716E-2</v>
      </c>
      <c r="CJ12" s="40">
        <f t="shared" si="13"/>
        <v>3.274944763220395E-2</v>
      </c>
      <c r="CK12" s="46">
        <f t="shared" si="13"/>
        <v>5.8384745281255951E-2</v>
      </c>
      <c r="CL12" s="46">
        <f t="shared" si="13"/>
        <v>6.16394775581827E-2</v>
      </c>
      <c r="CM12" s="46">
        <f t="shared" si="13"/>
        <v>3.9950590870931751E-2</v>
      </c>
      <c r="CN12" s="73">
        <f t="shared" si="13"/>
        <v>5.5052862861694793E-2</v>
      </c>
      <c r="CO12" s="109"/>
      <c r="CP12" s="75"/>
      <c r="CQ12" s="41"/>
      <c r="CR12" s="41"/>
      <c r="CS12" s="41"/>
      <c r="CT12" s="41"/>
      <c r="CU12" s="41"/>
      <c r="CV12" s="41"/>
      <c r="CW12" s="110"/>
    </row>
    <row r="13" spans="1:101" x14ac:dyDescent="0.25">
      <c r="A13" s="89"/>
      <c r="B13" s="2" t="s">
        <v>9</v>
      </c>
      <c r="C13" s="7">
        <v>7.5867158669778844E-3</v>
      </c>
      <c r="D13" s="7">
        <v>3.3660481521301249E-3</v>
      </c>
      <c r="E13" s="7">
        <v>5.2780552780244362E-3</v>
      </c>
      <c r="F13" s="7">
        <v>4.0594002306167339E-2</v>
      </c>
      <c r="G13" s="7">
        <v>1.6715555555664868E-2</v>
      </c>
      <c r="H13" s="7">
        <f t="shared" ref="H13:H26" si="19">(C13*cis_wt1+D13*First_line_Wt1+E13*Sec_Line_wt1+F13*Active_Wt1)/SUM(cis_wt1,First_line_Wt1,Sec_Line_wt1,Active_Wt1)</f>
        <v>8.7886189200549365E-3</v>
      </c>
      <c r="I13" s="7">
        <f t="shared" ref="I13:I26" si="20">(D13*First_line_Wt1+E13*Sec_Line_wt1)/SUM(First_line_Wt1,Sec_Line_wt1)</f>
        <v>4.3253077222076353E-3</v>
      </c>
      <c r="J13" s="7">
        <f t="shared" ref="J13:J23" si="21">(F13*Active_Wt1+G13*NonActive_Wt1)/SUM(Active_Wt1,NonActive_Wt1)</f>
        <v>2.7121668417770122E-2</v>
      </c>
      <c r="K13" s="7">
        <f t="shared" ref="K13:K26" si="22">(C13*cis_wt1+D13*First_line_Wt1+E13*Sec_Line_wt1+F13*Active_Wt1+G13*NonActive_Wt1)/SUM(cis_wt1,First_line_Wt1,Sec_Line_wt1,Active_Wt1,NonActive_Wt1)</f>
        <v>9.8189022886641057E-3</v>
      </c>
      <c r="L13" s="7">
        <v>4.2659498207193808E-2</v>
      </c>
      <c r="M13" s="7">
        <v>6.4025456218283733E-2</v>
      </c>
      <c r="N13" s="7">
        <v>0.10754578754589891</v>
      </c>
      <c r="O13" s="7">
        <v>0.23125283446747447</v>
      </c>
      <c r="P13" s="7">
        <v>0.1303056768563646</v>
      </c>
      <c r="Q13" s="40">
        <f t="shared" ref="Q13:Q26" si="23">(L13*cis_wt1+M13*First_line_Wt1+N13*Sec_Line_wt1+O13*Active_Wt1)/SUM(cis_wt1,First_line_Wt1,Sec_Line_wt1,Active_Wt1)</f>
        <v>9.8950062031687158E-2</v>
      </c>
      <c r="R13" s="40">
        <f t="shared" ref="R13:R26" si="24">(M13*First_line_Wt1+N13*Sec_Line_wt1)/SUM(First_line_Wt1,Sec_Line_wt1)</f>
        <v>8.5859733796842613E-2</v>
      </c>
      <c r="S13" s="40">
        <f t="shared" ref="S13:S23" si="25">(O13*Active_Wt1+P13*NonActive_Wt1)/SUM(Active_Wt1,NonActive_Wt1)</f>
        <v>0.17429796522360658</v>
      </c>
      <c r="T13" s="40">
        <f t="shared" ref="T13:T26" si="26">(L13*cis_wt1+M13*First_line_Wt1+N13*Sec_Line_wt1+O13*Active_Wt1+P13*NonActive_Wt1)/SUM(cis_wt1,First_line_Wt1,Sec_Line_wt1,Active_Wt1,NonActive_Wt1)</f>
        <v>0.10302542808435078</v>
      </c>
      <c r="U13" s="7">
        <v>4.5813620071080648E-2</v>
      </c>
      <c r="V13" s="7">
        <v>6.7595460818966141E-2</v>
      </c>
      <c r="W13" s="7">
        <v>9.9532134532378413E-2</v>
      </c>
      <c r="X13" s="7">
        <v>0.20585034013595621</v>
      </c>
      <c r="Y13" s="7">
        <v>0.11688209607033304</v>
      </c>
      <c r="Z13" s="7">
        <f t="shared" si="14"/>
        <v>9.4496426808746481E-2</v>
      </c>
      <c r="AA13" s="7">
        <f t="shared" si="15"/>
        <v>8.3618183475768104E-2</v>
      </c>
      <c r="AB13" s="7">
        <f t="shared" si="16"/>
        <v>0.15565403122020699</v>
      </c>
      <c r="AC13" s="7">
        <f t="shared" si="17"/>
        <v>9.7405947068034335E-2</v>
      </c>
      <c r="AD13" s="7">
        <v>4.0408602150168053E-2</v>
      </c>
      <c r="AE13" s="7">
        <v>5.3011808004912932E-2</v>
      </c>
      <c r="AF13" s="7">
        <v>7.7635697635767734E-2</v>
      </c>
      <c r="AG13" s="7">
        <v>0.16683106575968373</v>
      </c>
      <c r="AH13" s="7">
        <v>0.10796506550238369</v>
      </c>
      <c r="AI13" s="7">
        <f t="shared" si="6"/>
        <v>7.4943991867095203E-2</v>
      </c>
      <c r="AJ13" s="7">
        <f t="shared" si="7"/>
        <v>6.536568548844042E-2</v>
      </c>
      <c r="AK13" s="7">
        <f t="shared" si="10"/>
        <v>0.13361858680628888</v>
      </c>
      <c r="AL13" s="33">
        <f t="shared" si="8"/>
        <v>7.9235821680295013E-2</v>
      </c>
      <c r="AM13" s="7">
        <f>$C13+(L13-$C13)*Mayzent_factor</f>
        <v>2.8621088870969064E-2</v>
      </c>
      <c r="AN13" s="7">
        <f>$D13+(M13-$D13)*Mayzent_factor</f>
        <v>3.9745614594503542E-2</v>
      </c>
      <c r="AO13" s="7">
        <f>$E13+(N13-$E13)*Mayzent_factor</f>
        <v>6.6611587528991364E-2</v>
      </c>
      <c r="AP13" s="7">
        <f>$F13+(O13-$F13)*Mayzent_factor</f>
        <v>0.15493876552695704</v>
      </c>
      <c r="AQ13" s="7">
        <f>$G13+(P13-$G13)*Mayzent_factor</f>
        <v>8.4839520111161609E-2</v>
      </c>
      <c r="AR13" s="40">
        <f>$H13+(Q13-$H13)*Mayzent_factor</f>
        <v>6.2861586573197445E-2</v>
      </c>
      <c r="AS13" s="40">
        <f>$I13+(R13-$I13)*Mayzent_factor</f>
        <v>5.3224351832366415E-2</v>
      </c>
      <c r="AT13" s="40">
        <f>$J13+(S13-$J13)*Mayzent_factor</f>
        <v>0.11538843591657647</v>
      </c>
      <c r="AU13" s="40">
        <f>$K13+(T13-$K13)*Mayzent_factor</f>
        <v>6.5718112421889283E-2</v>
      </c>
      <c r="AV13" s="7">
        <f>$C13+(U13-$C13)*Mayzent_factor</f>
        <v>3.0512725956999893E-2</v>
      </c>
      <c r="AW13" s="7">
        <f>$D13+(V13-$D13)*Mayzent_factor</f>
        <v>4.1886671088633289E-2</v>
      </c>
      <c r="AX13" s="7">
        <f>$E13+(W13-$E13)*Mayzent_factor</f>
        <v>6.1805519821677819E-2</v>
      </c>
      <c r="AY13" s="7">
        <f>$F13+(X13-$F13)*Mayzent_factor</f>
        <v>0.13970400211931469</v>
      </c>
      <c r="AZ13" s="7">
        <f>$G13+(Y13-$G13)*Mayzent_factor</f>
        <v>7.6788929697100425E-2</v>
      </c>
      <c r="BA13" s="7">
        <f>$H13+(Z13-$H13)*Mayzent_factor</f>
        <v>6.0190585921058401E-2</v>
      </c>
      <c r="BB13" s="7">
        <f>$I13+(AA13-$I13)*Mayzent_factor</f>
        <v>5.1880015785589949E-2</v>
      </c>
      <c r="BC13" s="7">
        <f>$J13+(AB13-$J13)*Mayzent_factor</f>
        <v>0.10420701728017617</v>
      </c>
      <c r="BD13" s="7">
        <f>$K13+(AC13-$K13)*Mayzent_factor</f>
        <v>6.2347913313091696E-2</v>
      </c>
      <c r="BE13" s="7">
        <f>$C13+(AD13-$C13)*Mayzent_factor</f>
        <v>2.7271147859804869E-2</v>
      </c>
      <c r="BF13" s="7">
        <f>$D13+(AE13-$D13)*Mayzent_factor</f>
        <v>3.3140344946730391E-2</v>
      </c>
      <c r="BG13" s="7">
        <f>$E13+(AF13-$E13)*Mayzent_factor</f>
        <v>4.8673461558551484E-2</v>
      </c>
      <c r="BH13" s="7">
        <f>$F13+(AG13-$F13)*Mayzent_factor</f>
        <v>0.11630277995181962</v>
      </c>
      <c r="BI13" s="7">
        <f>$G13+(AH13-$G13)*Mayzent_factor</f>
        <v>7.1441074906601842E-2</v>
      </c>
      <c r="BJ13" s="7">
        <f>$H13+(AI13-$H13)*Mayzent_factor</f>
        <v>4.8464307529184694E-2</v>
      </c>
      <c r="BK13" s="7">
        <f>$I13+(AJ13-$I13)*Mayzent_factor</f>
        <v>4.0933355004708058E-2</v>
      </c>
      <c r="BL13" s="7">
        <f>$J13+(AK13-$J13)*Mayzent_factor</f>
        <v>9.0991591352031401E-2</v>
      </c>
      <c r="BM13" s="33">
        <f>$K13+(AL13-$K13)*Mayzent_factor</f>
        <v>5.1450654258261723E-2</v>
      </c>
      <c r="BN13" s="40">
        <f t="shared" ref="BN13:CN13" si="27">AM13</f>
        <v>2.8621088870969064E-2</v>
      </c>
      <c r="BO13" s="40">
        <f t="shared" si="27"/>
        <v>3.9745614594503542E-2</v>
      </c>
      <c r="BP13" s="40">
        <f t="shared" si="27"/>
        <v>6.6611587528991364E-2</v>
      </c>
      <c r="BQ13" s="40">
        <f t="shared" si="27"/>
        <v>0.15493876552695704</v>
      </c>
      <c r="BR13" s="40">
        <f t="shared" si="27"/>
        <v>8.4839520111161609E-2</v>
      </c>
      <c r="BS13" s="40">
        <f t="shared" si="27"/>
        <v>6.2861586573197445E-2</v>
      </c>
      <c r="BT13" s="40">
        <f t="shared" si="27"/>
        <v>5.3224351832366415E-2</v>
      </c>
      <c r="BU13" s="40">
        <f t="shared" si="27"/>
        <v>0.11538843591657647</v>
      </c>
      <c r="BV13" s="40">
        <f t="shared" si="27"/>
        <v>6.5718112421889283E-2</v>
      </c>
      <c r="BW13" s="40">
        <f t="shared" si="27"/>
        <v>3.0512725956999893E-2</v>
      </c>
      <c r="BX13" s="40">
        <f t="shared" si="27"/>
        <v>4.1886671088633289E-2</v>
      </c>
      <c r="BY13" s="40">
        <f t="shared" si="27"/>
        <v>6.1805519821677819E-2</v>
      </c>
      <c r="BZ13" s="40">
        <f t="shared" si="27"/>
        <v>0.13970400211931469</v>
      </c>
      <c r="CA13" s="40">
        <f t="shared" si="27"/>
        <v>7.6788929697100425E-2</v>
      </c>
      <c r="CB13" s="40">
        <f t="shared" si="27"/>
        <v>6.0190585921058401E-2</v>
      </c>
      <c r="CC13" s="40">
        <f t="shared" si="27"/>
        <v>5.1880015785589949E-2</v>
      </c>
      <c r="CD13" s="40">
        <f t="shared" si="27"/>
        <v>0.10420701728017617</v>
      </c>
      <c r="CE13" s="40">
        <f t="shared" si="27"/>
        <v>6.2347913313091696E-2</v>
      </c>
      <c r="CF13" s="40">
        <f t="shared" si="27"/>
        <v>2.7271147859804869E-2</v>
      </c>
      <c r="CG13" s="40">
        <f t="shared" si="27"/>
        <v>3.3140344946730391E-2</v>
      </c>
      <c r="CH13" s="40">
        <f t="shared" si="27"/>
        <v>4.8673461558551484E-2</v>
      </c>
      <c r="CI13" s="40">
        <f t="shared" si="27"/>
        <v>0.11630277995181962</v>
      </c>
      <c r="CJ13" s="40">
        <f t="shared" si="27"/>
        <v>7.1441074906601842E-2</v>
      </c>
      <c r="CK13" s="40">
        <f t="shared" si="27"/>
        <v>4.8464307529184694E-2</v>
      </c>
      <c r="CL13" s="40">
        <f t="shared" si="27"/>
        <v>4.0933355004708058E-2</v>
      </c>
      <c r="CM13" s="40">
        <f t="shared" si="27"/>
        <v>9.0991591352031401E-2</v>
      </c>
      <c r="CN13" s="71">
        <f t="shared" si="27"/>
        <v>5.1450654258261723E-2</v>
      </c>
      <c r="CO13" s="108">
        <f t="shared" si="12"/>
        <v>1.004445747205477E-2</v>
      </c>
      <c r="CP13" s="40">
        <f t="shared" si="11"/>
        <v>3.5341947429919441E-3</v>
      </c>
      <c r="CQ13" s="40">
        <f t="shared" si="11"/>
        <v>5.3838040906396467E-3</v>
      </c>
      <c r="CR13" s="40">
        <f t="shared" si="11"/>
        <v>4.3325721530484584E-2</v>
      </c>
      <c r="CS13" s="40">
        <f t="shared" si="11"/>
        <v>2.4380757288162937E-2</v>
      </c>
      <c r="CT13" s="40">
        <f t="shared" si="11"/>
        <v>9.2999348694669751E-3</v>
      </c>
      <c r="CU13" s="40">
        <f t="shared" si="11"/>
        <v>4.4755148179845975E-3</v>
      </c>
      <c r="CV13" s="40">
        <f t="shared" si="11"/>
        <v>3.4109329183423374E-2</v>
      </c>
      <c r="CW13" s="48">
        <f t="shared" si="11"/>
        <v>1.0774579385047021E-2</v>
      </c>
    </row>
    <row r="14" spans="1:101" x14ac:dyDescent="0.25">
      <c r="A14" s="89"/>
      <c r="B14" s="2" t="s">
        <v>8</v>
      </c>
      <c r="C14" s="7">
        <v>5.2250922509798478E-3</v>
      </c>
      <c r="D14" s="7">
        <v>5.4531513570318544E-3</v>
      </c>
      <c r="E14" s="7">
        <v>6.9647019645579442E-3</v>
      </c>
      <c r="F14" s="7">
        <v>8.7197231833889659E-3</v>
      </c>
      <c r="G14" s="7">
        <v>2.9155555555810658E-3</v>
      </c>
      <c r="H14" s="7">
        <f t="shared" si="19"/>
        <v>6.4167482004524748E-3</v>
      </c>
      <c r="I14" s="7">
        <f t="shared" si="20"/>
        <v>6.2115007200069933E-3</v>
      </c>
      <c r="J14" s="7">
        <f t="shared" si="21"/>
        <v>5.4449840413043149E-3</v>
      </c>
      <c r="K14" s="7">
        <f t="shared" si="22"/>
        <v>5.9616896175311539E-3</v>
      </c>
      <c r="L14" s="7">
        <v>8.0573476703702431E-3</v>
      </c>
      <c r="M14" s="7">
        <v>1.7155344272394558E-2</v>
      </c>
      <c r="N14" s="7">
        <v>4.7149517149441642E-2</v>
      </c>
      <c r="O14" s="7">
        <v>6.1734693877048372E-2</v>
      </c>
      <c r="P14" s="7">
        <v>3.9655021834154661E-2</v>
      </c>
      <c r="Q14" s="40">
        <f t="shared" si="23"/>
        <v>3.3550606837654699E-2</v>
      </c>
      <c r="R14" s="40">
        <f t="shared" si="24"/>
        <v>3.2203508575343459E-2</v>
      </c>
      <c r="S14" s="40">
        <f t="shared" si="25"/>
        <v>4.9277237283816895E-2</v>
      </c>
      <c r="T14" s="40">
        <f t="shared" si="26"/>
        <v>3.4344012605240774E-2</v>
      </c>
      <c r="U14" s="7">
        <v>7.9856630824891531E-3</v>
      </c>
      <c r="V14" s="7">
        <v>1.9904922558036865E-2</v>
      </c>
      <c r="W14" s="7">
        <v>4.7186147186029342E-2</v>
      </c>
      <c r="X14" s="7">
        <v>5.9489795917823877E-2</v>
      </c>
      <c r="Y14" s="7">
        <v>4.0720524017664135E-2</v>
      </c>
      <c r="Z14" s="7">
        <f t="shared" si="14"/>
        <v>3.4395238045741648E-2</v>
      </c>
      <c r="AA14" s="7">
        <f t="shared" si="15"/>
        <v>3.3591992785662481E-2</v>
      </c>
      <c r="AB14" s="7">
        <f t="shared" si="16"/>
        <v>4.8900082921699346E-2</v>
      </c>
      <c r="AC14" s="7">
        <f t="shared" si="17"/>
        <v>3.521735095494459E-2</v>
      </c>
      <c r="AD14" s="7">
        <v>7.9713261649226215E-3</v>
      </c>
      <c r="AE14" s="7">
        <v>1.8113786229280341E-2</v>
      </c>
      <c r="AF14" s="7">
        <v>4.4823509823457605E-2</v>
      </c>
      <c r="AG14" s="7">
        <v>5.5323129251200795E-2</v>
      </c>
      <c r="AH14" s="7">
        <v>4.1445414847364616E-2</v>
      </c>
      <c r="AI14" s="7">
        <f t="shared" si="6"/>
        <v>3.2252440212638504E-2</v>
      </c>
      <c r="AJ14" s="7">
        <f t="shared" si="7"/>
        <v>3.1514132715884324E-2</v>
      </c>
      <c r="AK14" s="7">
        <f t="shared" si="10"/>
        <v>4.749325639515474E-2</v>
      </c>
      <c r="AL14" s="33">
        <f t="shared" si="8"/>
        <v>3.3447273640681348E-2</v>
      </c>
      <c r="AM14" s="7">
        <f t="shared" ref="AM14:AM21" si="28">$C14+(L14-$C14)*Other_Factor</f>
        <v>7.001380035156244E-3</v>
      </c>
      <c r="AN14" s="7">
        <f t="shared" ref="AN14:AN21" si="29">$D14+(M14-$D14)*Other_Factor</f>
        <v>1.2792341947444191E-2</v>
      </c>
      <c r="AO14" s="7">
        <f t="shared" ref="AO14:AO21" si="30">$E14+(N14-$E14)*Other_Factor</f>
        <v>3.2167159283064406E-2</v>
      </c>
      <c r="AP14" s="7">
        <f t="shared" ref="AP14:AP21" si="31">$F14+(O14-$F14)*Other_Factor</f>
        <v>4.1968788284263814E-2</v>
      </c>
      <c r="AQ14" s="7">
        <f t="shared" ref="AQ14:AQ21" si="32">$G14+(P14-$G14)*Other_Factor</f>
        <v>2.5957215111073142E-2</v>
      </c>
      <c r="AR14" s="40">
        <f t="shared" ref="AR14:AR21" si="33">$H14+(Q14-$H14)*Other_Factor</f>
        <v>2.3434119340377906E-2</v>
      </c>
      <c r="AS14" s="40">
        <f t="shared" ref="AS14:AS21" si="34">$I14+(R14-$I14)*Other_Factor</f>
        <v>2.2512744500339632E-2</v>
      </c>
      <c r="AT14" s="40">
        <f t="shared" ref="AT14:AT21" si="35">$J14+(S14-$J14)*Other_Factor</f>
        <v>3.2934982102411164E-2</v>
      </c>
      <c r="AU14" s="40">
        <f t="shared" ref="AU14:AU21" si="36">$K14+(T14-$K14)*Other_Factor</f>
        <v>2.3762052277078539E-2</v>
      </c>
      <c r="AV14" s="7">
        <f t="shared" ref="AV14:AV21" si="37">$C14+(U14-$C14)*Other_Factor</f>
        <v>6.9564220638888407E-3</v>
      </c>
      <c r="AW14" s="7">
        <f t="shared" ref="AW14:AW21" si="38">$D14+(V14-$D14)*Other_Factor</f>
        <v>1.4516777634630319E-2</v>
      </c>
      <c r="AX14" s="7">
        <f t="shared" ref="AX14:AX21" si="39">$E14+(W14-$E14)*Other_Factor</f>
        <v>3.2190132312290239E-2</v>
      </c>
      <c r="AY14" s="7">
        <f t="shared" ref="AY14:AY21" si="40">$F14+(X14-$F14)*Other_Factor</f>
        <v>4.0560869777199485E-2</v>
      </c>
      <c r="AZ14" s="7">
        <f t="shared" ref="AZ14:AZ21" si="41">$G14+(Y14-$G14)*Other_Factor</f>
        <v>2.662545940133864E-2</v>
      </c>
      <c r="BA14" s="7">
        <f t="shared" ref="BA14:BA21" si="42">$H14+(Z14-$H14)*Other_Factor</f>
        <v>2.3963841372786239E-2</v>
      </c>
      <c r="BB14" s="7">
        <f t="shared" ref="BB14:BB21" si="43">$I14+(AA14-$I14)*Other_Factor</f>
        <v>2.33835513931171E-2</v>
      </c>
      <c r="BC14" s="7">
        <f t="shared" ref="BC14:BC21" si="44">$J14+(AB14-$J14)*Other_Factor</f>
        <v>3.269844457772618E-2</v>
      </c>
      <c r="BD14" s="7">
        <f t="shared" ref="BD14:BD21" si="45">$K14+(AC14-$K14)*Other_Factor</f>
        <v>2.4309778386599257E-2</v>
      </c>
      <c r="BE14" s="7">
        <f t="shared" ref="BE14:BE21" si="46">$C14+(AD14-$C14)*Other_Factor</f>
        <v>6.9474304696414352E-3</v>
      </c>
      <c r="BF14" s="7">
        <f t="shared" ref="BF14:BF21" si="47">$D14+(AE14-$D14)*Other_Factor</f>
        <v>1.3393441950008498E-2</v>
      </c>
      <c r="BG14" s="7">
        <f t="shared" ref="BG14:BG21" si="48">$E14+(AF14-$E14)*Other_Factor</f>
        <v>3.0708371925552869E-2</v>
      </c>
      <c r="BH14" s="7">
        <f t="shared" ref="BH14:BH21" si="49">$F14+(AG14-$F14)*Other_Factor</f>
        <v>3.7947687699768563E-2</v>
      </c>
      <c r="BI14" s="7">
        <f t="shared" ref="BI14:BI21" si="50">$G14+(AH14-$G14)*Other_Factor</f>
        <v>2.7080084615167553E-2</v>
      </c>
      <c r="BJ14" s="7">
        <f t="shared" ref="BJ14:BJ21" si="51">$H14+(AI14-$H14)*Other_Factor</f>
        <v>2.2619956358446675E-2</v>
      </c>
      <c r="BK14" s="7">
        <f t="shared" ref="BK14:BK21" si="52">$I14+(AJ14-$I14)*Other_Factor</f>
        <v>2.2080392986602596E-2</v>
      </c>
      <c r="BL14" s="7">
        <f t="shared" ref="BL14:BL21" si="53">$J14+(AK14-$J14)*Other_Factor</f>
        <v>3.181613405006397E-2</v>
      </c>
      <c r="BM14" s="33">
        <f t="shared" ref="BM14:BM21" si="54">$K14+(AL14-$K14)*Other_Factor</f>
        <v>2.31996501513957E-2</v>
      </c>
      <c r="BN14" s="40">
        <f t="shared" ref="BN14:BN21" si="55">AM14*(1-SUM(BN$11:BN$13))/(SUM(AM$6:AM$21)-SUM(AM$11:AM$13))</f>
        <v>7.0083207095808023E-3</v>
      </c>
      <c r="BO14" s="40">
        <f t="shared" ref="BO14:BO21" si="56">AN14*(1-SUM(BO$11:BO$13))/(SUM(AN$6:AN$21)-SUM(AN$11:AN$13))</f>
        <v>1.2814545436765476E-2</v>
      </c>
      <c r="BP14" s="40">
        <f t="shared" ref="BP14:CE21" si="57">AO14*(1-SUM(BP$11:BP$13))/(SUM(AO$6:AO$21)-SUM(AO$11:AO$13))</f>
        <v>3.2264121429362913E-2</v>
      </c>
      <c r="BQ14" s="40">
        <f t="shared" si="57"/>
        <v>4.2230123088264786E-2</v>
      </c>
      <c r="BR14" s="40">
        <f t="shared" si="57"/>
        <v>2.6045887543700522E-2</v>
      </c>
      <c r="BS14" s="40">
        <f t="shared" si="57"/>
        <v>2.349612330830898E-2</v>
      </c>
      <c r="BT14" s="40">
        <f t="shared" si="57"/>
        <v>2.2566047985155459E-2</v>
      </c>
      <c r="BU14" s="40">
        <f t="shared" si="57"/>
        <v>3.3085967607079873E-2</v>
      </c>
      <c r="BV14" s="40">
        <f t="shared" si="57"/>
        <v>2.382725241467781E-2</v>
      </c>
      <c r="BW14" s="40">
        <f t="shared" si="57"/>
        <v>6.964267877593233E-3</v>
      </c>
      <c r="BX14" s="40">
        <f t="shared" si="57"/>
        <v>1.4545365269826253E-2</v>
      </c>
      <c r="BY14" s="40">
        <f t="shared" si="57"/>
        <v>3.2284434369475971E-2</v>
      </c>
      <c r="BZ14" s="40">
        <f t="shared" si="57"/>
        <v>4.0789086687746265E-2</v>
      </c>
      <c r="CA14" s="40">
        <f t="shared" si="57"/>
        <v>2.6708218127906479E-2</v>
      </c>
      <c r="CB14" s="40">
        <f t="shared" si="57"/>
        <v>2.4027680076911695E-2</v>
      </c>
      <c r="CC14" s="40">
        <f t="shared" si="57"/>
        <v>2.3440788909343771E-2</v>
      </c>
      <c r="CD14" s="40">
        <f t="shared" si="57"/>
        <v>3.2834098889778091E-2</v>
      </c>
      <c r="CE14" s="40">
        <f t="shared" si="57"/>
        <v>2.4375944457551008E-2</v>
      </c>
      <c r="CF14" s="40">
        <f t="shared" ref="CF14:CN21" si="58">BE14*(1-SUM(CF$11:CF$13))/(SUM(BE$6:BE$21)-SUM(BE$11:BE$13))</f>
        <v>6.9471913521921167E-3</v>
      </c>
      <c r="CG14" s="40">
        <f t="shared" si="58"/>
        <v>1.3387648490292815E-2</v>
      </c>
      <c r="CH14" s="40">
        <f t="shared" si="58"/>
        <v>3.0698921815550468E-2</v>
      </c>
      <c r="CI14" s="40">
        <f t="shared" si="58"/>
        <v>3.7989001854794958E-2</v>
      </c>
      <c r="CJ14" s="40">
        <f t="shared" si="58"/>
        <v>2.711632760300213E-2</v>
      </c>
      <c r="CK14" s="40">
        <f t="shared" si="58"/>
        <v>2.2615740914083825E-2</v>
      </c>
      <c r="CL14" s="40">
        <f t="shared" si="58"/>
        <v>2.2072209103070801E-2</v>
      </c>
      <c r="CM14" s="40">
        <f t="shared" si="58"/>
        <v>3.1855471327213447E-2</v>
      </c>
      <c r="CN14" s="71">
        <f t="shared" si="58"/>
        <v>2.3200000726065359E-2</v>
      </c>
      <c r="CO14" s="108">
        <f t="shared" si="12"/>
        <v>6.9177781035625278E-3</v>
      </c>
      <c r="CP14" s="40">
        <f t="shared" si="11"/>
        <v>5.7255564946583478E-3</v>
      </c>
      <c r="CQ14" s="40">
        <f t="shared" si="11"/>
        <v>7.1042436942623174E-3</v>
      </c>
      <c r="CR14" s="40">
        <f t="shared" si="11"/>
        <v>9.3065053210834685E-3</v>
      </c>
      <c r="CS14" s="40">
        <f t="shared" si="11"/>
        <v>4.2525330446876461E-3</v>
      </c>
      <c r="CT14" s="40">
        <f t="shared" si="11"/>
        <v>6.7900703035152664E-3</v>
      </c>
      <c r="CU14" s="40">
        <f t="shared" si="11"/>
        <v>6.4272105708410394E-3</v>
      </c>
      <c r="CV14" s="40">
        <f t="shared" si="11"/>
        <v>6.8478365785804279E-3</v>
      </c>
      <c r="CW14" s="48">
        <f t="shared" si="11"/>
        <v>6.5419428938873134E-3</v>
      </c>
    </row>
    <row r="15" spans="1:101" x14ac:dyDescent="0.25">
      <c r="A15" s="89"/>
      <c r="B15" s="2" t="s">
        <v>7</v>
      </c>
      <c r="C15" s="7">
        <v>0.10820664206623185</v>
      </c>
      <c r="D15" s="7">
        <v>0.14745744517670975</v>
      </c>
      <c r="E15" s="7">
        <v>9.7615717615293252E-2</v>
      </c>
      <c r="F15" s="7">
        <v>8.2589388696176116E-2</v>
      </c>
      <c r="G15" s="7">
        <v>7.7484444444410133E-2</v>
      </c>
      <c r="H15" s="7">
        <f t="shared" si="19"/>
        <v>0.11663645759748383</v>
      </c>
      <c r="I15" s="7">
        <f t="shared" si="20"/>
        <v>0.12245170460964892</v>
      </c>
      <c r="J15" s="7">
        <f t="shared" si="21"/>
        <v>7.9709154727859138E-2</v>
      </c>
      <c r="K15" s="7">
        <f t="shared" si="22"/>
        <v>0.11154777455970458</v>
      </c>
      <c r="L15" s="7">
        <v>0.10835842293917058</v>
      </c>
      <c r="M15" s="7">
        <v>0.1387808618308404</v>
      </c>
      <c r="N15" s="7">
        <v>8.5641025640689664E-2</v>
      </c>
      <c r="O15" s="7">
        <v>6.4637188208163152E-2</v>
      </c>
      <c r="P15" s="7">
        <v>5.9432314410371091E-2</v>
      </c>
      <c r="Q15" s="40">
        <f t="shared" si="23"/>
        <v>0.10632038328237298</v>
      </c>
      <c r="R15" s="40">
        <f t="shared" si="24"/>
        <v>0.11212045051364376</v>
      </c>
      <c r="S15" s="40">
        <f t="shared" si="25"/>
        <v>6.1700573511926718E-2</v>
      </c>
      <c r="T15" s="40">
        <f t="shared" si="26"/>
        <v>0.10022622613621739</v>
      </c>
      <c r="U15" s="7">
        <v>0.10807168458794887</v>
      </c>
      <c r="V15" s="7">
        <v>0.13554209477072218</v>
      </c>
      <c r="W15" s="7">
        <v>8.2717282717021584E-2</v>
      </c>
      <c r="X15" s="7">
        <v>6.0856009069887938E-2</v>
      </c>
      <c r="Y15" s="7">
        <v>5.5148471615631307E-2</v>
      </c>
      <c r="Z15" s="7">
        <f t="shared" si="14"/>
        <v>0.10339725902377865</v>
      </c>
      <c r="AA15" s="7">
        <f t="shared" si="15"/>
        <v>0.10903973198462288</v>
      </c>
      <c r="AB15" s="7">
        <f t="shared" si="16"/>
        <v>5.7635789133988632E-2</v>
      </c>
      <c r="AC15" s="7">
        <f t="shared" si="17"/>
        <v>9.712624595690697E-2</v>
      </c>
      <c r="AD15" s="7">
        <v>0.10845878136211214</v>
      </c>
      <c r="AE15" s="7">
        <v>0.13092317129264924</v>
      </c>
      <c r="AF15" s="7">
        <v>7.9990009989806599E-2</v>
      </c>
      <c r="AG15" s="7">
        <v>5.7772108843161619E-2</v>
      </c>
      <c r="AH15" s="7">
        <v>4.7768558951847402E-2</v>
      </c>
      <c r="AI15" s="7">
        <f t="shared" si="6"/>
        <v>0.10014119251904874</v>
      </c>
      <c r="AJ15" s="7">
        <f t="shared" si="7"/>
        <v>0.10536985522370379</v>
      </c>
      <c r="AK15" s="7">
        <f t="shared" si="10"/>
        <v>5.2128058138641284E-2</v>
      </c>
      <c r="AL15" s="33">
        <f t="shared" si="8"/>
        <v>9.3334193067059562E-2</v>
      </c>
      <c r="AM15" s="7">
        <f t="shared" si="28"/>
        <v>0.10830183351987932</v>
      </c>
      <c r="AN15" s="7">
        <f t="shared" si="29"/>
        <v>0.1420158070743901</v>
      </c>
      <c r="AO15" s="7">
        <f t="shared" si="30"/>
        <v>9.0105625507025111E-2</v>
      </c>
      <c r="AP15" s="7">
        <f t="shared" si="31"/>
        <v>7.1330420240285061E-2</v>
      </c>
      <c r="AQ15" s="7">
        <f t="shared" si="32"/>
        <v>6.6162803804834941E-2</v>
      </c>
      <c r="AR15" s="40">
        <f t="shared" si="33"/>
        <v>0.11016659027508981</v>
      </c>
      <c r="AS15" s="40">
        <f t="shared" si="34"/>
        <v>0.11597231707972544</v>
      </c>
      <c r="AT15" s="40">
        <f t="shared" si="35"/>
        <v>6.8414826326116923E-2</v>
      </c>
      <c r="AU15" s="40">
        <f t="shared" si="36"/>
        <v>0.10444731037666478</v>
      </c>
      <c r="AV15" s="7">
        <f t="shared" si="37"/>
        <v>0.10812200163499952</v>
      </c>
      <c r="AW15" s="7">
        <f t="shared" si="38"/>
        <v>0.13998456994609496</v>
      </c>
      <c r="AX15" s="7">
        <f t="shared" si="39"/>
        <v>8.8271960081291151E-2</v>
      </c>
      <c r="AY15" s="7">
        <f t="shared" si="40"/>
        <v>6.8959001946893098E-2</v>
      </c>
      <c r="AZ15" s="7">
        <f t="shared" si="41"/>
        <v>6.3476133113507902E-2</v>
      </c>
      <c r="BA15" s="7">
        <f t="shared" si="42"/>
        <v>0.10833331285363169</v>
      </c>
      <c r="BB15" s="7">
        <f t="shared" si="43"/>
        <v>0.11404020225275002</v>
      </c>
      <c r="BC15" s="7">
        <f t="shared" si="44"/>
        <v>6.58655411216785E-2</v>
      </c>
      <c r="BD15" s="7">
        <f t="shared" si="45"/>
        <v>0.10250311534185284</v>
      </c>
      <c r="BE15" s="7">
        <f t="shared" si="46"/>
        <v>0.108364774679596</v>
      </c>
      <c r="BF15" s="7">
        <f t="shared" si="47"/>
        <v>0.13708774881408264</v>
      </c>
      <c r="BG15" s="7">
        <f t="shared" si="48"/>
        <v>8.6561513630627418E-2</v>
      </c>
      <c r="BH15" s="7">
        <f t="shared" si="49"/>
        <v>6.7024891674616949E-2</v>
      </c>
      <c r="BI15" s="7">
        <f t="shared" si="50"/>
        <v>5.8847719792018152E-2</v>
      </c>
      <c r="BJ15" s="7">
        <f t="shared" si="51"/>
        <v>0.10629122614167033</v>
      </c>
      <c r="BK15" s="7">
        <f t="shared" si="52"/>
        <v>0.11173858877000259</v>
      </c>
      <c r="BL15" s="7">
        <f t="shared" si="53"/>
        <v>6.2411292179797781E-2</v>
      </c>
      <c r="BM15" s="33">
        <f t="shared" si="54"/>
        <v>0.10012487742620732</v>
      </c>
      <c r="BN15" s="40">
        <f t="shared" si="55"/>
        <v>0.10840919632010866</v>
      </c>
      <c r="BO15" s="40">
        <f t="shared" si="56"/>
        <v>0.14226230192801304</v>
      </c>
      <c r="BP15" s="40">
        <f t="shared" si="57"/>
        <v>9.0377232793383486E-2</v>
      </c>
      <c r="BQ15" s="40">
        <f t="shared" si="57"/>
        <v>7.1774586539929963E-2</v>
      </c>
      <c r="BR15" s="40">
        <f t="shared" si="57"/>
        <v>6.6388822533643796E-2</v>
      </c>
      <c r="BS15" s="40">
        <f t="shared" si="57"/>
        <v>0.11045807832425762</v>
      </c>
      <c r="BT15" s="40">
        <f t="shared" si="57"/>
        <v>0.11624690504222028</v>
      </c>
      <c r="BU15" s="40">
        <f t="shared" si="57"/>
        <v>6.872846387562434E-2</v>
      </c>
      <c r="BV15" s="40">
        <f t="shared" si="57"/>
        <v>0.10473390090045559</v>
      </c>
      <c r="BW15" s="40">
        <f t="shared" si="57"/>
        <v>0.1082439472378372</v>
      </c>
      <c r="BX15" s="40">
        <f t="shared" si="57"/>
        <v>0.14026023910073793</v>
      </c>
      <c r="BY15" s="40">
        <f t="shared" si="57"/>
        <v>8.8530555707637917E-2</v>
      </c>
      <c r="BZ15" s="40">
        <f t="shared" si="57"/>
        <v>6.9347001771974656E-2</v>
      </c>
      <c r="CA15" s="40">
        <f t="shared" si="57"/>
        <v>6.3673433143706076E-2</v>
      </c>
      <c r="CB15" s="40">
        <f t="shared" si="57"/>
        <v>0.10862190841719803</v>
      </c>
      <c r="CC15" s="40">
        <f t="shared" si="57"/>
        <v>0.11431934624662837</v>
      </c>
      <c r="CD15" s="40">
        <f t="shared" si="57"/>
        <v>6.6138794017471428E-2</v>
      </c>
      <c r="CE15" s="40">
        <f t="shared" si="57"/>
        <v>0.10278210712427992</v>
      </c>
      <c r="CF15" s="40">
        <f t="shared" si="58"/>
        <v>0.10836104496849913</v>
      </c>
      <c r="CG15" s="40">
        <f t="shared" si="58"/>
        <v>0.13702845021457161</v>
      </c>
      <c r="CH15" s="40">
        <f t="shared" si="58"/>
        <v>8.6534875428258148E-2</v>
      </c>
      <c r="CI15" s="40">
        <f t="shared" si="58"/>
        <v>6.7097862570424369E-2</v>
      </c>
      <c r="CJ15" s="40">
        <f t="shared" si="58"/>
        <v>5.8926479412707074E-2</v>
      </c>
      <c r="CK15" s="40">
        <f t="shared" si="58"/>
        <v>0.10627141775906521</v>
      </c>
      <c r="CL15" s="40">
        <f t="shared" si="58"/>
        <v>0.1116971739456806</v>
      </c>
      <c r="CM15" s="40">
        <f t="shared" si="58"/>
        <v>6.2488457126798271E-2</v>
      </c>
      <c r="CN15" s="71">
        <f t="shared" si="58"/>
        <v>0.10012639043375696</v>
      </c>
      <c r="CO15" s="108">
        <f t="shared" si="12"/>
        <v>0.14326054032929908</v>
      </c>
      <c r="CP15" s="40">
        <f t="shared" si="11"/>
        <v>0.15482349152633393</v>
      </c>
      <c r="CQ15" s="40">
        <f t="shared" si="11"/>
        <v>9.9571503541480588E-2</v>
      </c>
      <c r="CR15" s="40">
        <f t="shared" si="11"/>
        <v>8.8147131416993707E-2</v>
      </c>
      <c r="CS15" s="40">
        <f t="shared" si="11"/>
        <v>0.11301625167744345</v>
      </c>
      <c r="CT15" s="40">
        <f t="shared" si="11"/>
        <v>0.12342228840833228</v>
      </c>
      <c r="CU15" s="40">
        <f t="shared" si="11"/>
        <v>0.12670414538465255</v>
      </c>
      <c r="CV15" s="40">
        <f t="shared" si="11"/>
        <v>0.10024552161266007</v>
      </c>
      <c r="CW15" s="48">
        <f t="shared" si="11"/>
        <v>0.12240475736340027</v>
      </c>
    </row>
    <row r="16" spans="1:101" x14ac:dyDescent="0.25">
      <c r="A16" s="89"/>
      <c r="B16" s="2" t="s">
        <v>6</v>
      </c>
      <c r="C16" s="7">
        <v>5.9099630995818886E-2</v>
      </c>
      <c r="D16" s="7">
        <v>0.12352706640091389</v>
      </c>
      <c r="E16" s="7">
        <v>0.18078754578829415</v>
      </c>
      <c r="F16" s="7">
        <v>0.12571510957366366</v>
      </c>
      <c r="G16" s="7">
        <v>9.7319999999689003E-2</v>
      </c>
      <c r="H16" s="7">
        <f t="shared" si="19"/>
        <v>0.14124318668456312</v>
      </c>
      <c r="I16" s="7">
        <f t="shared" si="20"/>
        <v>0.15225481646820455</v>
      </c>
      <c r="J16" s="7">
        <f t="shared" si="21"/>
        <v>0.10969445291306404</v>
      </c>
      <c r="K16" s="7">
        <f t="shared" si="22"/>
        <v>0.13553438253764322</v>
      </c>
      <c r="L16" s="7">
        <v>5.4931899640962782E-2</v>
      </c>
      <c r="M16" s="7">
        <v>0.10082502683646422</v>
      </c>
      <c r="N16" s="7">
        <v>0.11098901098956465</v>
      </c>
      <c r="O16" s="7">
        <v>5.8928571428728101E-2</v>
      </c>
      <c r="P16" s="7">
        <v>4.2882096069751692E-2</v>
      </c>
      <c r="Q16" s="40">
        <f t="shared" si="23"/>
        <v>9.6150185523293158E-2</v>
      </c>
      <c r="R16" s="40">
        <f t="shared" si="24"/>
        <v>0.10592432742846249</v>
      </c>
      <c r="S16" s="40">
        <f t="shared" si="25"/>
        <v>4.9875073266687067E-2</v>
      </c>
      <c r="T16" s="40">
        <f t="shared" si="26"/>
        <v>8.9226801476670642E-2</v>
      </c>
      <c r="U16" s="7">
        <v>4.9498207884808181E-2</v>
      </c>
      <c r="V16" s="7">
        <v>9.1872412206743803E-2</v>
      </c>
      <c r="W16" s="7">
        <v>0.10661005661056805</v>
      </c>
      <c r="X16" s="7">
        <v>5.2585034013811559E-2</v>
      </c>
      <c r="Y16" s="7">
        <v>3.9729257641803489E-2</v>
      </c>
      <c r="Z16" s="7">
        <f t="shared" si="14"/>
        <v>8.9632948593498796E-2</v>
      </c>
      <c r="AA16" s="7">
        <f t="shared" si="15"/>
        <v>9.926633153021662E-2</v>
      </c>
      <c r="AB16" s="7">
        <f t="shared" si="16"/>
        <v>4.5331743484157826E-2</v>
      </c>
      <c r="AC16" s="7">
        <f t="shared" si="17"/>
        <v>8.3146843660002315E-2</v>
      </c>
      <c r="AD16" s="7">
        <v>4.3290322580206014E-2</v>
      </c>
      <c r="AE16" s="7">
        <v>7.9391197669055516E-2</v>
      </c>
      <c r="AF16" s="7">
        <v>8.0414585415139822E-2</v>
      </c>
      <c r="AG16" s="7">
        <v>4.2851473923126708E-2</v>
      </c>
      <c r="AH16" s="7">
        <v>3.5414847161361653E-2</v>
      </c>
      <c r="AI16" s="7">
        <f t="shared" si="6"/>
        <v>7.2504690024303833E-2</v>
      </c>
      <c r="AJ16" s="7">
        <f t="shared" si="7"/>
        <v>7.9904634295957344E-2</v>
      </c>
      <c r="AK16" s="7">
        <f t="shared" si="10"/>
        <v>3.8655693528165266E-2</v>
      </c>
      <c r="AL16" s="33">
        <f t="shared" si="8"/>
        <v>6.7684032309651046E-2</v>
      </c>
      <c r="AM16" s="7">
        <f t="shared" si="28"/>
        <v>5.64857811845779E-2</v>
      </c>
      <c r="AN16" s="7">
        <f t="shared" si="29"/>
        <v>0.10928917130213757</v>
      </c>
      <c r="AO16" s="7">
        <f t="shared" si="30"/>
        <v>0.13701243854776152</v>
      </c>
      <c r="AP16" s="7">
        <f t="shared" si="31"/>
        <v>8.3829017294665076E-2</v>
      </c>
      <c r="AQ16" s="7">
        <f t="shared" si="32"/>
        <v>6.3178522827503497E-2</v>
      </c>
      <c r="AR16" s="40">
        <f t="shared" si="33"/>
        <v>0.11296249329573878</v>
      </c>
      <c r="AS16" s="40">
        <f t="shared" si="34"/>
        <v>0.12319801560455737</v>
      </c>
      <c r="AT16" s="40">
        <f t="shared" si="35"/>
        <v>7.217790952668407E-2</v>
      </c>
      <c r="AU16" s="40">
        <f t="shared" si="36"/>
        <v>0.10649194872668832</v>
      </c>
      <c r="AV16" s="7">
        <f t="shared" si="37"/>
        <v>5.3077966965790098E-2</v>
      </c>
      <c r="AW16" s="7">
        <f t="shared" si="38"/>
        <v>0.10367441639891134</v>
      </c>
      <c r="AX16" s="7">
        <f t="shared" si="39"/>
        <v>0.13426611732347321</v>
      </c>
      <c r="AY16" s="7">
        <f t="shared" si="40"/>
        <v>7.985058090738209E-2</v>
      </c>
      <c r="AZ16" s="7">
        <f t="shared" si="41"/>
        <v>6.1201177017974881E-2</v>
      </c>
      <c r="BA16" s="7">
        <f t="shared" si="42"/>
        <v>0.10887511887826173</v>
      </c>
      <c r="BB16" s="7">
        <f t="shared" si="43"/>
        <v>0.11902236227181658</v>
      </c>
      <c r="BC16" s="7">
        <f t="shared" si="44"/>
        <v>6.9328498016359014E-2</v>
      </c>
      <c r="BD16" s="7">
        <f t="shared" si="45"/>
        <v>0.10267881989511557</v>
      </c>
      <c r="BE16" s="7">
        <f t="shared" si="46"/>
        <v>4.9184606657733415E-2</v>
      </c>
      <c r="BF16" s="7">
        <f t="shared" si="47"/>
        <v>9.5846651726559734E-2</v>
      </c>
      <c r="BG16" s="7">
        <f t="shared" si="48"/>
        <v>0.11783726872224115</v>
      </c>
      <c r="BH16" s="7">
        <f t="shared" si="49"/>
        <v>7.3746045360460366E-2</v>
      </c>
      <c r="BI16" s="7">
        <f t="shared" si="50"/>
        <v>5.8495335383825606E-2</v>
      </c>
      <c r="BJ16" s="7">
        <f t="shared" si="51"/>
        <v>9.8132896883599899E-2</v>
      </c>
      <c r="BK16" s="7">
        <f t="shared" si="52"/>
        <v>0.10687940862339913</v>
      </c>
      <c r="BL16" s="7">
        <f t="shared" si="53"/>
        <v>6.5141521833987248E-2</v>
      </c>
      <c r="BM16" s="33">
        <f t="shared" si="54"/>
        <v>9.2981105938030134E-2</v>
      </c>
      <c r="BN16" s="40">
        <f t="shared" si="55"/>
        <v>5.6541777204626859E-2</v>
      </c>
      <c r="BO16" s="40">
        <f t="shared" si="56"/>
        <v>0.10947886299095486</v>
      </c>
      <c r="BP16" s="40">
        <f t="shared" si="57"/>
        <v>0.13742543802944651</v>
      </c>
      <c r="BQ16" s="40">
        <f t="shared" si="57"/>
        <v>8.4351010916589808E-2</v>
      </c>
      <c r="BR16" s="40">
        <f t="shared" si="57"/>
        <v>6.3394346955205447E-2</v>
      </c>
      <c r="BS16" s="40">
        <f t="shared" si="57"/>
        <v>0.1132613789807517</v>
      </c>
      <c r="BT16" s="40">
        <f t="shared" si="57"/>
        <v>0.12348971187259872</v>
      </c>
      <c r="BU16" s="40">
        <f t="shared" si="57"/>
        <v>7.250879836888631E-2</v>
      </c>
      <c r="BV16" s="40">
        <f t="shared" si="57"/>
        <v>0.10678414948566453</v>
      </c>
      <c r="BW16" s="40">
        <f t="shared" si="57"/>
        <v>5.3137831050630961E-2</v>
      </c>
      <c r="BX16" s="40">
        <f t="shared" si="57"/>
        <v>0.10387858060599357</v>
      </c>
      <c r="BY16" s="40">
        <f t="shared" si="57"/>
        <v>0.13465945435455803</v>
      </c>
      <c r="BZ16" s="40">
        <f t="shared" si="57"/>
        <v>8.0299862517469567E-2</v>
      </c>
      <c r="CA16" s="40">
        <f t="shared" si="57"/>
        <v>6.1391405903723453E-2</v>
      </c>
      <c r="CB16" s="40">
        <f t="shared" si="57"/>
        <v>0.10916515779116268</v>
      </c>
      <c r="CC16" s="40">
        <f t="shared" si="57"/>
        <v>0.11931370143913719</v>
      </c>
      <c r="CD16" s="40">
        <f t="shared" si="57"/>
        <v>6.961611749873671E-2</v>
      </c>
      <c r="CE16" s="40">
        <f t="shared" si="57"/>
        <v>0.10295828990814404</v>
      </c>
      <c r="CF16" s="40">
        <f t="shared" si="58"/>
        <v>4.9182913816366941E-2</v>
      </c>
      <c r="CG16" s="40">
        <f t="shared" si="58"/>
        <v>9.5805192352805518E-2</v>
      </c>
      <c r="CH16" s="40">
        <f t="shared" si="58"/>
        <v>0.11780100580493288</v>
      </c>
      <c r="CI16" s="40">
        <f t="shared" si="58"/>
        <v>7.3826333666159275E-2</v>
      </c>
      <c r="CJ16" s="40">
        <f t="shared" si="58"/>
        <v>5.8573623386201638E-2</v>
      </c>
      <c r="CK16" s="40">
        <f t="shared" si="58"/>
        <v>9.8114608883374671E-2</v>
      </c>
      <c r="CL16" s="40">
        <f t="shared" si="58"/>
        <v>0.10683979480707569</v>
      </c>
      <c r="CM16" s="40">
        <f t="shared" si="58"/>
        <v>6.5222062420542806E-2</v>
      </c>
      <c r="CN16" s="71">
        <f t="shared" si="58"/>
        <v>9.2982510994584253E-2</v>
      </c>
      <c r="CO16" s="108">
        <f t="shared" si="12"/>
        <v>7.824515120375776E-2</v>
      </c>
      <c r="CP16" s="40">
        <f t="shared" si="11"/>
        <v>0.12969770156587165</v>
      </c>
      <c r="CQ16" s="40">
        <f t="shared" si="11"/>
        <v>0.18440972617399978</v>
      </c>
      <c r="CR16" s="40">
        <f t="shared" si="11"/>
        <v>0.13417494014221421</v>
      </c>
      <c r="CS16" s="40">
        <f t="shared" si="11"/>
        <v>0.14194773792441015</v>
      </c>
      <c r="CT16" s="40">
        <f t="shared" si="11"/>
        <v>0.14946062047644129</v>
      </c>
      <c r="CU16" s="40">
        <f t="shared" si="11"/>
        <v>0.15754224461633887</v>
      </c>
      <c r="CV16" s="40">
        <f t="shared" si="11"/>
        <v>0.1379562697387649</v>
      </c>
      <c r="CW16" s="48">
        <f t="shared" si="11"/>
        <v>0.14872599004688228</v>
      </c>
    </row>
    <row r="17" spans="1:101" x14ac:dyDescent="0.25">
      <c r="A17" s="89"/>
      <c r="B17" s="2" t="s">
        <v>5</v>
      </c>
      <c r="C17" s="7">
        <v>0.13132103321054359</v>
      </c>
      <c r="D17" s="7">
        <v>0.21894188008060525</v>
      </c>
      <c r="E17" s="7">
        <v>0.17889943389857399</v>
      </c>
      <c r="F17" s="7">
        <v>0.12169550173073831</v>
      </c>
      <c r="G17" s="7">
        <v>7.7137777777874603E-2</v>
      </c>
      <c r="H17" s="7">
        <f t="shared" si="19"/>
        <v>0.18418672868243915</v>
      </c>
      <c r="I17" s="7">
        <f t="shared" si="20"/>
        <v>0.19885246765675726</v>
      </c>
      <c r="J17" s="7">
        <f t="shared" si="21"/>
        <v>9.6555820717467114E-2</v>
      </c>
      <c r="K17" s="7">
        <f t="shared" si="22"/>
        <v>0.17027331435683743</v>
      </c>
      <c r="L17" s="7">
        <v>0.13824372759889259</v>
      </c>
      <c r="M17" s="7">
        <v>0.22881766600295214</v>
      </c>
      <c r="N17" s="7">
        <v>0.16569930069843811</v>
      </c>
      <c r="O17" s="7">
        <v>8.9835600907558752E-2</v>
      </c>
      <c r="P17" s="7">
        <v>6.4013100436701609E-2</v>
      </c>
      <c r="Q17" s="40">
        <f t="shared" si="23"/>
        <v>0.17974123937185491</v>
      </c>
      <c r="R17" s="40">
        <f t="shared" si="24"/>
        <v>0.19715099742938003</v>
      </c>
      <c r="S17" s="40">
        <f t="shared" si="25"/>
        <v>7.5266422610006337E-2</v>
      </c>
      <c r="T17" s="40">
        <f t="shared" si="26"/>
        <v>0.16469976972147898</v>
      </c>
      <c r="U17" s="7">
        <v>0.10426523297486351</v>
      </c>
      <c r="V17" s="7">
        <v>0.15750805091278594</v>
      </c>
      <c r="W17" s="7">
        <v>0.11257575757488621</v>
      </c>
      <c r="X17" s="7">
        <v>6.5039682540045052E-2</v>
      </c>
      <c r="Y17" s="7">
        <v>4.9235807860332478E-2</v>
      </c>
      <c r="Z17" s="7">
        <f t="shared" si="14"/>
        <v>0.1242769918696864</v>
      </c>
      <c r="AA17" s="7">
        <f t="shared" si="15"/>
        <v>0.13496538786190945</v>
      </c>
      <c r="AB17" s="7">
        <f t="shared" si="16"/>
        <v>5.6123060841818631E-2</v>
      </c>
      <c r="AC17" s="7">
        <f t="shared" si="17"/>
        <v>0.11452370539855909</v>
      </c>
      <c r="AD17" s="7">
        <v>9.948387096767751E-2</v>
      </c>
      <c r="AE17" s="7">
        <v>0.1284465572769897</v>
      </c>
      <c r="AF17" s="7">
        <v>0.10035298035212142</v>
      </c>
      <c r="AG17" s="7">
        <v>4.4280045351837771E-2</v>
      </c>
      <c r="AH17" s="7">
        <v>4.2109170305728805E-2</v>
      </c>
      <c r="AI17" s="7">
        <f t="shared" si="6"/>
        <v>0.10499767007235951</v>
      </c>
      <c r="AJ17" s="7">
        <f t="shared" si="7"/>
        <v>0.11435192752487326</v>
      </c>
      <c r="AK17" s="7">
        <f t="shared" si="10"/>
        <v>4.3055227265604658E-2</v>
      </c>
      <c r="AL17" s="33">
        <f t="shared" si="8"/>
        <v>9.6823897735732786E-2</v>
      </c>
      <c r="AM17" s="7">
        <f t="shared" si="28"/>
        <v>0.13566269582734863</v>
      </c>
      <c r="AN17" s="7">
        <f t="shared" si="29"/>
        <v>0.22513561450614719</v>
      </c>
      <c r="AO17" s="7">
        <f t="shared" si="30"/>
        <v>0.17062078953889637</v>
      </c>
      <c r="AP17" s="7">
        <f t="shared" si="31"/>
        <v>0.10171412849376306</v>
      </c>
      <c r="AQ17" s="7">
        <f t="shared" si="32"/>
        <v>6.8906456593784443E-2</v>
      </c>
      <c r="AR17" s="40">
        <f t="shared" si="33"/>
        <v>0.18139867916437091</v>
      </c>
      <c r="AS17" s="40">
        <f t="shared" si="34"/>
        <v>0.19778536729591462</v>
      </c>
      <c r="AT17" s="40">
        <f t="shared" si="35"/>
        <v>8.3203883059637482E-2</v>
      </c>
      <c r="AU17" s="40">
        <f t="shared" si="36"/>
        <v>0.16677778948906968</v>
      </c>
      <c r="AV17" s="7">
        <f t="shared" si="37"/>
        <v>0.11435261746642281</v>
      </c>
      <c r="AW17" s="7">
        <f t="shared" si="38"/>
        <v>0.18041281256117067</v>
      </c>
      <c r="AX17" s="7">
        <f t="shared" si="39"/>
        <v>0.13730363175132526</v>
      </c>
      <c r="AY17" s="7">
        <f t="shared" si="40"/>
        <v>8.6163028620457938E-2</v>
      </c>
      <c r="AZ17" s="7">
        <f t="shared" si="41"/>
        <v>5.9638675126442511E-2</v>
      </c>
      <c r="BA17" s="7">
        <f t="shared" si="42"/>
        <v>0.14661351656140084</v>
      </c>
      <c r="BB17" s="7">
        <f t="shared" si="43"/>
        <v>0.15878481040050729</v>
      </c>
      <c r="BC17" s="7">
        <f t="shared" si="44"/>
        <v>7.119786148965486E-2</v>
      </c>
      <c r="BD17" s="7">
        <f t="shared" si="45"/>
        <v>0.13530918340761849</v>
      </c>
      <c r="BE17" s="7">
        <f t="shared" si="46"/>
        <v>0.11135392078569842</v>
      </c>
      <c r="BF17" s="7">
        <f t="shared" si="47"/>
        <v>0.16218649872599553</v>
      </c>
      <c r="BG17" s="7">
        <f t="shared" si="48"/>
        <v>0.12963794958125471</v>
      </c>
      <c r="BH17" s="7">
        <f t="shared" si="49"/>
        <v>7.3143337780115766E-2</v>
      </c>
      <c r="BI17" s="7">
        <f t="shared" si="50"/>
        <v>5.5169106759187021E-2</v>
      </c>
      <c r="BJ17" s="7">
        <f t="shared" si="51"/>
        <v>0.13452222579668288</v>
      </c>
      <c r="BK17" s="7">
        <f t="shared" si="52"/>
        <v>0.14585679637479382</v>
      </c>
      <c r="BL17" s="7">
        <f t="shared" si="53"/>
        <v>6.3002190651438167E-2</v>
      </c>
      <c r="BM17" s="33">
        <f t="shared" si="54"/>
        <v>0.12420850656946907</v>
      </c>
      <c r="BN17" s="40">
        <f t="shared" si="55"/>
        <v>0.13579718225696213</v>
      </c>
      <c r="BO17" s="40">
        <f t="shared" si="56"/>
        <v>0.22552637924907423</v>
      </c>
      <c r="BP17" s="40">
        <f t="shared" si="57"/>
        <v>0.17113509538142527</v>
      </c>
      <c r="BQ17" s="40">
        <f t="shared" si="57"/>
        <v>0.10234749064027071</v>
      </c>
      <c r="BR17" s="40">
        <f t="shared" si="57"/>
        <v>6.9141847913837776E-2</v>
      </c>
      <c r="BS17" s="40">
        <f t="shared" si="57"/>
        <v>0.18187863907761873</v>
      </c>
      <c r="BT17" s="40">
        <f t="shared" si="57"/>
        <v>0.198253664234224</v>
      </c>
      <c r="BU17" s="40">
        <f t="shared" si="57"/>
        <v>8.3585318830122865E-2</v>
      </c>
      <c r="BV17" s="40">
        <f t="shared" si="57"/>
        <v>0.16723540715173593</v>
      </c>
      <c r="BW17" s="40">
        <f t="shared" si="57"/>
        <v>0.11448159028104091</v>
      </c>
      <c r="BX17" s="40">
        <f t="shared" si="57"/>
        <v>0.18076809634383795</v>
      </c>
      <c r="BY17" s="40">
        <f t="shared" si="57"/>
        <v>0.13770586728138171</v>
      </c>
      <c r="BZ17" s="40">
        <f t="shared" si="57"/>
        <v>8.6647827400738744E-2</v>
      </c>
      <c r="CA17" s="40">
        <f t="shared" si="57"/>
        <v>5.982404735733101E-2</v>
      </c>
      <c r="CB17" s="40">
        <f t="shared" si="57"/>
        <v>0.14700408903928353</v>
      </c>
      <c r="CC17" s="40">
        <f t="shared" si="57"/>
        <v>0.15917347882854269</v>
      </c>
      <c r="CD17" s="40">
        <f t="shared" si="57"/>
        <v>7.1493236301658172E-2</v>
      </c>
      <c r="CE17" s="40">
        <f t="shared" si="57"/>
        <v>0.13567746636303643</v>
      </c>
      <c r="CF17" s="40">
        <f t="shared" si="58"/>
        <v>0.11135008819383209</v>
      </c>
      <c r="CG17" s="40">
        <f t="shared" si="58"/>
        <v>0.16211634342534137</v>
      </c>
      <c r="CH17" s="40">
        <f t="shared" si="58"/>
        <v>0.12959805515484232</v>
      </c>
      <c r="CI17" s="40">
        <f t="shared" si="58"/>
        <v>7.3222969910012675E-2</v>
      </c>
      <c r="CJ17" s="40">
        <f t="shared" si="58"/>
        <v>5.5242943059683573E-2</v>
      </c>
      <c r="CK17" s="40">
        <f t="shared" si="58"/>
        <v>0.13449715629834139</v>
      </c>
      <c r="CL17" s="40">
        <f t="shared" si="58"/>
        <v>0.14580273596769072</v>
      </c>
      <c r="CM17" s="40">
        <f t="shared" si="58"/>
        <v>6.3080086181761877E-2</v>
      </c>
      <c r="CN17" s="71">
        <f t="shared" si="58"/>
        <v>0.12421038350967613</v>
      </c>
      <c r="CO17" s="108">
        <f t="shared" si="12"/>
        <v>0.17386291465203255</v>
      </c>
      <c r="CP17" s="40">
        <f t="shared" si="11"/>
        <v>0.22987883911047949</v>
      </c>
      <c r="CQ17" s="40">
        <f t="shared" si="11"/>
        <v>0.18248378489828324</v>
      </c>
      <c r="CR17" s="40">
        <f t="shared" si="11"/>
        <v>0.12988483815249549</v>
      </c>
      <c r="CS17" s="40">
        <f t="shared" si="11"/>
        <v>0.11251061512659395</v>
      </c>
      <c r="CT17" s="40">
        <f t="shared" si="11"/>
        <v>0.19490258892191922</v>
      </c>
      <c r="CU17" s="40">
        <f t="shared" si="11"/>
        <v>0.2057581154333179</v>
      </c>
      <c r="CV17" s="40">
        <f t="shared" si="11"/>
        <v>0.12143258381810405</v>
      </c>
      <c r="CW17" s="48">
        <f t="shared" si="11"/>
        <v>0.18684607390490879</v>
      </c>
    </row>
    <row r="18" spans="1:101" x14ac:dyDescent="0.25">
      <c r="A18" s="89"/>
      <c r="B18" s="2" t="s">
        <v>4</v>
      </c>
      <c r="C18" s="7">
        <v>1.2878228782288146E-2</v>
      </c>
      <c r="D18" s="7">
        <v>6.8584572918059666E-2</v>
      </c>
      <c r="E18" s="7">
        <v>0.14884115884153729</v>
      </c>
      <c r="F18" s="7">
        <v>0.12508650519063111</v>
      </c>
      <c r="G18" s="7">
        <v>5.3306666667071692E-2</v>
      </c>
      <c r="H18" s="7">
        <f t="shared" si="19"/>
        <v>0.10253355102546229</v>
      </c>
      <c r="I18" s="7">
        <f t="shared" si="20"/>
        <v>0.10884953692693307</v>
      </c>
      <c r="J18" s="7">
        <f t="shared" si="21"/>
        <v>8.4587976909084484E-2</v>
      </c>
      <c r="K18" s="7">
        <f t="shared" si="22"/>
        <v>9.6135412302483306E-2</v>
      </c>
      <c r="L18" s="7">
        <v>1.5197132616409708E-2</v>
      </c>
      <c r="M18" s="7">
        <v>6.3163625210643129E-2</v>
      </c>
      <c r="N18" s="7">
        <v>0.13501998002031584</v>
      </c>
      <c r="O18" s="7">
        <v>8.5776643991468546E-2</v>
      </c>
      <c r="P18" s="7">
        <v>5.3222707423900013E-2</v>
      </c>
      <c r="Q18" s="40">
        <f t="shared" si="23"/>
        <v>9.0494173899490327E-2</v>
      </c>
      <c r="R18" s="40">
        <f t="shared" si="24"/>
        <v>9.9214168688520232E-2</v>
      </c>
      <c r="S18" s="40">
        <f t="shared" si="25"/>
        <v>6.7409557245729612E-2</v>
      </c>
      <c r="T18" s="40">
        <f t="shared" si="26"/>
        <v>8.5649910119082268E-2</v>
      </c>
      <c r="U18" s="7">
        <v>1.5555555555451994E-2</v>
      </c>
      <c r="V18" s="7">
        <v>6.0550529059815394E-2</v>
      </c>
      <c r="W18" s="7">
        <v>0.12578421578447468</v>
      </c>
      <c r="X18" s="7">
        <v>8.1763038549264144E-2</v>
      </c>
      <c r="Y18" s="7">
        <v>5.0510917030837862E-2</v>
      </c>
      <c r="Z18" s="7">
        <f t="shared" si="14"/>
        <v>8.5317354264563938E-2</v>
      </c>
      <c r="AA18" s="7">
        <f t="shared" si="15"/>
        <v>9.3278460579839781E-2</v>
      </c>
      <c r="AB18" s="7">
        <f t="shared" si="16"/>
        <v>6.4130442081985872E-2</v>
      </c>
      <c r="AC18" s="7">
        <f t="shared" si="17"/>
        <v>8.079347637189202E-2</v>
      </c>
      <c r="AD18" s="7">
        <v>1.7799283154160538E-2</v>
      </c>
      <c r="AE18" s="7">
        <v>6.2073301640731958E-2</v>
      </c>
      <c r="AF18" s="7">
        <v>0.12311854811872337</v>
      </c>
      <c r="AG18" s="7">
        <v>7.8452380953074496E-2</v>
      </c>
      <c r="AH18" s="7">
        <v>5.1008733624695851E-2</v>
      </c>
      <c r="AI18" s="7">
        <f t="shared" si="6"/>
        <v>8.4664359663759958E-2</v>
      </c>
      <c r="AJ18" s="7">
        <f t="shared" si="7"/>
        <v>9.2699880432567813E-2</v>
      </c>
      <c r="AK18" s="7">
        <f t="shared" si="10"/>
        <v>6.2968543843126917E-2</v>
      </c>
      <c r="AL18" s="33">
        <f t="shared" si="8"/>
        <v>8.0290055520541664E-2</v>
      </c>
      <c r="AM18" s="7">
        <f t="shared" si="28"/>
        <v>1.4332561087570311E-2</v>
      </c>
      <c r="AN18" s="7">
        <f t="shared" si="29"/>
        <v>6.5184751304013439E-2</v>
      </c>
      <c r="AO18" s="7">
        <f t="shared" si="30"/>
        <v>0.14017301721314654</v>
      </c>
      <c r="AP18" s="7">
        <f t="shared" si="31"/>
        <v>0.10043278724990556</v>
      </c>
      <c r="AQ18" s="7">
        <f t="shared" si="32"/>
        <v>5.3254010477593323E-2</v>
      </c>
      <c r="AR18" s="40">
        <f t="shared" si="33"/>
        <v>9.4982890738418105E-2</v>
      </c>
      <c r="AS18" s="40">
        <f t="shared" si="34"/>
        <v>0.10280658374525364</v>
      </c>
      <c r="AT18" s="40">
        <f t="shared" si="35"/>
        <v>7.3814295697084004E-2</v>
      </c>
      <c r="AU18" s="40">
        <f t="shared" si="36"/>
        <v>8.9559285971568203E-2</v>
      </c>
      <c r="AV18" s="7">
        <f t="shared" si="37"/>
        <v>1.4557350943679562E-2</v>
      </c>
      <c r="AW18" s="7">
        <f t="shared" si="38"/>
        <v>6.3545912257289075E-2</v>
      </c>
      <c r="AX18" s="7">
        <f t="shared" si="39"/>
        <v>0.13438068115569135</v>
      </c>
      <c r="AY18" s="7">
        <f t="shared" si="40"/>
        <v>9.7915599616091767E-2</v>
      </c>
      <c r="AZ18" s="7">
        <f t="shared" si="41"/>
        <v>5.1553273984879688E-2</v>
      </c>
      <c r="BA18" s="7">
        <f t="shared" si="42"/>
        <v>9.1736177389244444E-2</v>
      </c>
      <c r="BB18" s="7">
        <f t="shared" si="43"/>
        <v>9.9083923094063081E-2</v>
      </c>
      <c r="BC18" s="7">
        <f t="shared" si="44"/>
        <v>7.1757753702887977E-2</v>
      </c>
      <c r="BD18" s="7">
        <f t="shared" si="45"/>
        <v>8.6513507020723163E-2</v>
      </c>
      <c r="BE18" s="7">
        <f t="shared" si="46"/>
        <v>1.5964535443114027E-2</v>
      </c>
      <c r="BF18" s="7">
        <f t="shared" si="47"/>
        <v>6.4500939941248114E-2</v>
      </c>
      <c r="BG18" s="7">
        <f t="shared" si="48"/>
        <v>0.13270887116322702</v>
      </c>
      <c r="BH18" s="7">
        <f t="shared" si="49"/>
        <v>9.583927535330046E-2</v>
      </c>
      <c r="BI18" s="7">
        <f t="shared" si="50"/>
        <v>5.1865486481103132E-2</v>
      </c>
      <c r="BJ18" s="7">
        <f t="shared" si="51"/>
        <v>9.1326642880244932E-2</v>
      </c>
      <c r="BK18" s="7">
        <f t="shared" si="52"/>
        <v>9.8721058628969266E-2</v>
      </c>
      <c r="BL18" s="7">
        <f t="shared" si="53"/>
        <v>7.1029053306020024E-2</v>
      </c>
      <c r="BM18" s="33">
        <f t="shared" si="54"/>
        <v>8.6197779737642963E-2</v>
      </c>
      <c r="BN18" s="40">
        <f t="shared" si="55"/>
        <v>1.4346769377890135E-2</v>
      </c>
      <c r="BO18" s="40">
        <f t="shared" si="56"/>
        <v>6.5297891566792166E-2</v>
      </c>
      <c r="BP18" s="40">
        <f t="shared" si="57"/>
        <v>0.14059554369372637</v>
      </c>
      <c r="BQ18" s="40">
        <f t="shared" si="57"/>
        <v>0.10105817063227657</v>
      </c>
      <c r="BR18" s="40">
        <f t="shared" si="57"/>
        <v>5.3435931482447102E-2</v>
      </c>
      <c r="BS18" s="40">
        <f t="shared" si="57"/>
        <v>9.5234204475700232E-2</v>
      </c>
      <c r="BT18" s="40">
        <f t="shared" si="57"/>
        <v>0.10304999916604117</v>
      </c>
      <c r="BU18" s="40">
        <f t="shared" si="57"/>
        <v>7.415268630719378E-2</v>
      </c>
      <c r="BV18" s="40">
        <f t="shared" si="57"/>
        <v>8.9805025594583476E-2</v>
      </c>
      <c r="BW18" s="40">
        <f t="shared" si="57"/>
        <v>1.4573769479312481E-2</v>
      </c>
      <c r="BX18" s="40">
        <f t="shared" si="57"/>
        <v>6.3671052106057627E-2</v>
      </c>
      <c r="BY18" s="40">
        <f t="shared" si="57"/>
        <v>0.13477435380531144</v>
      </c>
      <c r="BZ18" s="40">
        <f t="shared" si="57"/>
        <v>9.8466524578043182E-2</v>
      </c>
      <c r="CA18" s="40">
        <f t="shared" si="57"/>
        <v>5.171351472443203E-2</v>
      </c>
      <c r="CB18" s="40">
        <f t="shared" si="57"/>
        <v>9.198055885525612E-2</v>
      </c>
      <c r="CC18" s="40">
        <f t="shared" si="57"/>
        <v>9.9326457581684485E-2</v>
      </c>
      <c r="CD18" s="40">
        <f t="shared" si="57"/>
        <v>7.2055451310179874E-2</v>
      </c>
      <c r="CE18" s="40">
        <f t="shared" si="57"/>
        <v>8.6748978473929553E-2</v>
      </c>
      <c r="CF18" s="40">
        <f t="shared" si="58"/>
        <v>1.5963985973923744E-2</v>
      </c>
      <c r="CG18" s="40">
        <f t="shared" si="58"/>
        <v>6.4473039450950842E-2</v>
      </c>
      <c r="CH18" s="40">
        <f t="shared" si="58"/>
        <v>0.13266803169984462</v>
      </c>
      <c r="CI18" s="40">
        <f t="shared" si="58"/>
        <v>9.5943616853918112E-2</v>
      </c>
      <c r="CJ18" s="40">
        <f t="shared" si="58"/>
        <v>5.193490133789852E-2</v>
      </c>
      <c r="CK18" s="40">
        <f t="shared" si="58"/>
        <v>9.1309623290294947E-2</v>
      </c>
      <c r="CL18" s="40">
        <f t="shared" si="58"/>
        <v>9.8684468625954133E-2</v>
      </c>
      <c r="CM18" s="40">
        <f t="shared" si="58"/>
        <v>7.1116873201145153E-2</v>
      </c>
      <c r="CN18" s="71">
        <f t="shared" si="58"/>
        <v>8.6199082289964202E-2</v>
      </c>
      <c r="CO18" s="108">
        <f t="shared" si="12"/>
        <v>1.7050173433028875E-2</v>
      </c>
      <c r="CP18" s="40">
        <f t="shared" si="11"/>
        <v>7.2010626735675931E-2</v>
      </c>
      <c r="CQ18" s="40">
        <f t="shared" si="11"/>
        <v>0.15182327535731124</v>
      </c>
      <c r="CR18" s="40">
        <f t="shared" si="11"/>
        <v>0.13350403466591501</v>
      </c>
      <c r="CS18" s="40">
        <f t="shared" si="11"/>
        <v>7.7751343502934278E-2</v>
      </c>
      <c r="CT18" s="40">
        <f t="shared" si="11"/>
        <v>0.10849888419852063</v>
      </c>
      <c r="CU18" s="40">
        <f t="shared" si="11"/>
        <v>0.11262960851224833</v>
      </c>
      <c r="CV18" s="40">
        <f t="shared" si="11"/>
        <v>0.10638132967739435</v>
      </c>
      <c r="CW18" s="48">
        <f t="shared" si="11"/>
        <v>0.10549230465030515</v>
      </c>
    </row>
    <row r="19" spans="1:101" x14ac:dyDescent="0.25">
      <c r="A19" s="89"/>
      <c r="B19" s="2" t="s">
        <v>3</v>
      </c>
      <c r="C19" s="7">
        <v>1.4391143911876925E-3</v>
      </c>
      <c r="D19" s="7">
        <v>6.6170832694325884E-3</v>
      </c>
      <c r="E19" s="7">
        <v>4.7094572095091138E-2</v>
      </c>
      <c r="F19" s="7">
        <v>5.0294117646619459E-2</v>
      </c>
      <c r="G19" s="7">
        <v>1.0511111111095445E-2</v>
      </c>
      <c r="H19" s="7">
        <f t="shared" si="19"/>
        <v>2.7446547410990164E-2</v>
      </c>
      <c r="I19" s="7">
        <f t="shared" si="20"/>
        <v>2.6924757860633215E-2</v>
      </c>
      <c r="J19" s="7">
        <f t="shared" si="21"/>
        <v>2.7848355041914449E-2</v>
      </c>
      <c r="K19" s="7">
        <f t="shared" si="22"/>
        <v>2.5245407278049137E-2</v>
      </c>
      <c r="L19" s="7">
        <v>1.5770609319555268E-3</v>
      </c>
      <c r="M19" s="7">
        <v>4.1634718601636376E-3</v>
      </c>
      <c r="N19" s="7">
        <v>3.5947385947836377E-2</v>
      </c>
      <c r="O19" s="7">
        <v>3.0453514738824329E-2</v>
      </c>
      <c r="P19" s="7">
        <v>9.4803493449310897E-3</v>
      </c>
      <c r="Q19" s="40">
        <f t="shared" si="23"/>
        <v>1.9721693180056551E-2</v>
      </c>
      <c r="R19" s="40">
        <f t="shared" si="24"/>
        <v>2.0109554565718783E-2</v>
      </c>
      <c r="S19" s="40">
        <f t="shared" si="25"/>
        <v>1.8620354490360435E-2</v>
      </c>
      <c r="T19" s="40">
        <f t="shared" si="26"/>
        <v>1.8390600639447901E-2</v>
      </c>
      <c r="U19" s="7">
        <v>4.52329749098842E-3</v>
      </c>
      <c r="V19" s="7">
        <v>3.5193988651766382E-3</v>
      </c>
      <c r="W19" s="7">
        <v>3.2282717283148174E-2</v>
      </c>
      <c r="X19" s="7">
        <v>2.9325396825018973E-2</v>
      </c>
      <c r="Y19" s="7">
        <v>1.1406113537069596E-2</v>
      </c>
      <c r="Z19" s="7">
        <f t="shared" si="14"/>
        <v>1.811688099810764E-2</v>
      </c>
      <c r="AA19" s="7">
        <f t="shared" si="15"/>
        <v>1.7950039884215951E-2</v>
      </c>
      <c r="AB19" s="7">
        <f t="shared" si="16"/>
        <v>1.9215251470152028E-2</v>
      </c>
      <c r="AC19" s="7">
        <f t="shared" si="17"/>
        <v>1.7244666115671013E-2</v>
      </c>
      <c r="AD19" s="7">
        <v>6.8172043010285158E-3</v>
      </c>
      <c r="AE19" s="7">
        <v>6.518938813019395E-3</v>
      </c>
      <c r="AF19" s="7">
        <v>3.527472527510838E-2</v>
      </c>
      <c r="AG19" s="7">
        <v>2.9710884353355501E-2</v>
      </c>
      <c r="AH19" s="7">
        <v>1.3917030567615668E-2</v>
      </c>
      <c r="AI19" s="7">
        <f t="shared" si="6"/>
        <v>2.0751553999698198E-2</v>
      </c>
      <c r="AJ19" s="7">
        <f t="shared" si="7"/>
        <v>2.0945801027752023E-2</v>
      </c>
      <c r="AK19" s="7">
        <f t="shared" si="10"/>
        <v>2.0799916491447318E-2</v>
      </c>
      <c r="AL19" s="33">
        <f t="shared" si="8"/>
        <v>1.9863254250610762E-2</v>
      </c>
      <c r="AM19" s="7">
        <f t="shared" si="28"/>
        <v>1.525629453903341E-3</v>
      </c>
      <c r="AN19" s="7">
        <f t="shared" si="29"/>
        <v>5.0782672630928991E-3</v>
      </c>
      <c r="AO19" s="7">
        <f t="shared" si="30"/>
        <v>4.010346160210785E-2</v>
      </c>
      <c r="AP19" s="7">
        <f t="shared" si="31"/>
        <v>3.7850811744711547E-2</v>
      </c>
      <c r="AQ19" s="7">
        <f t="shared" si="32"/>
        <v>9.8646547494626678E-3</v>
      </c>
      <c r="AR19" s="40">
        <f t="shared" si="33"/>
        <v>2.2601799260449383E-2</v>
      </c>
      <c r="AS19" s="40">
        <f t="shared" si="34"/>
        <v>2.2650509755552058E-2</v>
      </c>
      <c r="AT19" s="40">
        <f t="shared" si="35"/>
        <v>2.2060888085411456E-2</v>
      </c>
      <c r="AU19" s="40">
        <f t="shared" si="36"/>
        <v>2.0946321393464834E-2</v>
      </c>
      <c r="AV19" s="7">
        <f t="shared" si="37"/>
        <v>3.3734020711874272E-3</v>
      </c>
      <c r="AW19" s="7">
        <f t="shared" si="38"/>
        <v>4.6743280613949266E-3</v>
      </c>
      <c r="AX19" s="7">
        <f t="shared" si="39"/>
        <v>3.7805114448255191E-2</v>
      </c>
      <c r="AY19" s="7">
        <f t="shared" si="40"/>
        <v>3.7143297141443765E-2</v>
      </c>
      <c r="AZ19" s="7">
        <f t="shared" si="41"/>
        <v>1.1072424142816398E-2</v>
      </c>
      <c r="BA19" s="7">
        <f t="shared" si="42"/>
        <v>2.1595319316876044E-2</v>
      </c>
      <c r="BB19" s="7">
        <f t="shared" si="43"/>
        <v>2.129614054074138E-2</v>
      </c>
      <c r="BC19" s="7">
        <f t="shared" si="44"/>
        <v>2.2433985875537559E-2</v>
      </c>
      <c r="BD19" s="7">
        <f t="shared" si="45"/>
        <v>2.0227632859190974E-2</v>
      </c>
      <c r="BE19" s="7">
        <f t="shared" si="46"/>
        <v>4.8120571503929167E-3</v>
      </c>
      <c r="BF19" s="7">
        <f t="shared" si="47"/>
        <v>6.5555306291523868E-3</v>
      </c>
      <c r="BG19" s="7">
        <f t="shared" si="48"/>
        <v>3.9681593246703735E-2</v>
      </c>
      <c r="BH19" s="7">
        <f t="shared" si="49"/>
        <v>3.7385060925475611E-2</v>
      </c>
      <c r="BI19" s="7">
        <f t="shared" si="50"/>
        <v>1.2647180154546245E-2</v>
      </c>
      <c r="BJ19" s="7">
        <f t="shared" si="51"/>
        <v>2.3247690581128744E-2</v>
      </c>
      <c r="BK19" s="7">
        <f t="shared" si="52"/>
        <v>2.317497317961361E-2</v>
      </c>
      <c r="BL19" s="7">
        <f t="shared" si="53"/>
        <v>2.3427830251319285E-2</v>
      </c>
      <c r="BM19" s="33">
        <f t="shared" si="54"/>
        <v>2.1869916278983624E-2</v>
      </c>
      <c r="BN19" s="40">
        <f t="shared" si="55"/>
        <v>1.5271418553554673E-3</v>
      </c>
      <c r="BO19" s="40">
        <f t="shared" si="56"/>
        <v>5.0870815406825658E-3</v>
      </c>
      <c r="BP19" s="40">
        <f t="shared" si="57"/>
        <v>4.0224346311780908E-2</v>
      </c>
      <c r="BQ19" s="40">
        <f t="shared" si="57"/>
        <v>3.8086504383764708E-2</v>
      </c>
      <c r="BR19" s="40">
        <f t="shared" si="57"/>
        <v>9.898353392784805E-3</v>
      </c>
      <c r="BS19" s="40">
        <f t="shared" si="57"/>
        <v>2.2661601005766727E-2</v>
      </c>
      <c r="BT19" s="40">
        <f t="shared" si="57"/>
        <v>2.2704139427527751E-2</v>
      </c>
      <c r="BU19" s="40">
        <f t="shared" si="57"/>
        <v>2.2162022930745769E-2</v>
      </c>
      <c r="BV19" s="40">
        <f t="shared" si="57"/>
        <v>2.100379551317165E-2</v>
      </c>
      <c r="BW19" s="40">
        <f t="shared" si="57"/>
        <v>3.3772067690561692E-3</v>
      </c>
      <c r="BX19" s="40">
        <f t="shared" si="57"/>
        <v>4.6835331335375562E-3</v>
      </c>
      <c r="BY19" s="40">
        <f t="shared" si="57"/>
        <v>3.7915865781304271E-2</v>
      </c>
      <c r="BZ19" s="40">
        <f t="shared" si="57"/>
        <v>3.7352284980405402E-2</v>
      </c>
      <c r="CA19" s="40">
        <f t="shared" si="57"/>
        <v>1.1106840064369752E-2</v>
      </c>
      <c r="CB19" s="40">
        <f t="shared" si="57"/>
        <v>2.1652848374046754E-2</v>
      </c>
      <c r="CC19" s="40">
        <f t="shared" si="57"/>
        <v>2.1348268558820143E-2</v>
      </c>
      <c r="CD19" s="40">
        <f t="shared" si="57"/>
        <v>2.2527056569261055E-2</v>
      </c>
      <c r="CE19" s="40">
        <f t="shared" si="57"/>
        <v>2.0282688194112698E-2</v>
      </c>
      <c r="CF19" s="40">
        <f t="shared" si="58"/>
        <v>4.8118915284645217E-3</v>
      </c>
      <c r="CG19" s="40">
        <f t="shared" si="58"/>
        <v>6.5526949725111232E-3</v>
      </c>
      <c r="CH19" s="40">
        <f t="shared" si="58"/>
        <v>3.9669381742226686E-2</v>
      </c>
      <c r="CI19" s="40">
        <f t="shared" si="58"/>
        <v>3.7425762541209523E-2</v>
      </c>
      <c r="CJ19" s="40">
        <f t="shared" si="58"/>
        <v>1.2664106674643828E-2</v>
      </c>
      <c r="CK19" s="40">
        <f t="shared" si="58"/>
        <v>2.3243358152513209E-2</v>
      </c>
      <c r="CL19" s="40">
        <f t="shared" si="58"/>
        <v>2.3166383600548169E-2</v>
      </c>
      <c r="CM19" s="40">
        <f t="shared" si="58"/>
        <v>2.3456796280006395E-2</v>
      </c>
      <c r="CN19" s="71">
        <f t="shared" si="58"/>
        <v>2.1870246759772123E-2</v>
      </c>
      <c r="CO19" s="108">
        <f t="shared" si="12"/>
        <v>1.90532024042504E-3</v>
      </c>
      <c r="CP19" s="40">
        <f t="shared" si="11"/>
        <v>6.947631123449401E-3</v>
      </c>
      <c r="CQ19" s="40">
        <f t="shared" si="11"/>
        <v>4.8038138393157917E-2</v>
      </c>
      <c r="CR19" s="40">
        <f t="shared" si="11"/>
        <v>5.3678593190792899E-2</v>
      </c>
      <c r="CS19" s="40">
        <f t="shared" si="11"/>
        <v>1.5331159528328194E-2</v>
      </c>
      <c r="CT19" s="40">
        <f t="shared" si="11"/>
        <v>2.9043369115878154E-2</v>
      </c>
      <c r="CU19" s="40">
        <f t="shared" si="11"/>
        <v>2.7859787214031321E-2</v>
      </c>
      <c r="CV19" s="40">
        <f t="shared" si="11"/>
        <v>3.502324026346184E-2</v>
      </c>
      <c r="CW19" s="48">
        <f t="shared" si="11"/>
        <v>2.7702551347233331E-2</v>
      </c>
    </row>
    <row r="20" spans="1:101" x14ac:dyDescent="0.25">
      <c r="A20" s="89"/>
      <c r="B20" s="2" t="s">
        <v>2</v>
      </c>
      <c r="C20" s="7">
        <v>7.0184501846607163E-3</v>
      </c>
      <c r="D20" s="7">
        <v>8.3208096917602406E-2</v>
      </c>
      <c r="E20" s="7">
        <v>0.17646520146583408</v>
      </c>
      <c r="F20" s="7">
        <v>0.29114763552503847</v>
      </c>
      <c r="G20" s="7">
        <v>0.22956444444418725</v>
      </c>
      <c r="H20" s="7">
        <f t="shared" si="19"/>
        <v>0.13809659163621255</v>
      </c>
      <c r="I20" s="7">
        <f t="shared" si="20"/>
        <v>0.12999545916331981</v>
      </c>
      <c r="J20" s="7">
        <f t="shared" si="21"/>
        <v>0.25640210451026529</v>
      </c>
      <c r="K20" s="7">
        <f t="shared" si="22"/>
        <v>0.14998489248210378</v>
      </c>
      <c r="L20" s="7">
        <v>1.4996415770647715E-2</v>
      </c>
      <c r="M20" s="7">
        <v>8.5844195675630688E-2</v>
      </c>
      <c r="N20" s="7">
        <v>0.17773726273781917</v>
      </c>
      <c r="O20" s="7">
        <v>0.24263038548772006</v>
      </c>
      <c r="P20" s="7">
        <v>0.21920960698630462</v>
      </c>
      <c r="Q20" s="40">
        <f t="shared" si="23"/>
        <v>0.13473902258454917</v>
      </c>
      <c r="R20" s="40">
        <f t="shared" si="24"/>
        <v>0.13194721632308162</v>
      </c>
      <c r="S20" s="40">
        <f t="shared" si="25"/>
        <v>0.22941627021489039</v>
      </c>
      <c r="T20" s="40">
        <f t="shared" si="26"/>
        <v>0.14571787131848121</v>
      </c>
      <c r="U20" s="7">
        <v>1.6731182795798792E-2</v>
      </c>
      <c r="V20" s="7">
        <v>8.6394724735571596E-2</v>
      </c>
      <c r="W20" s="7">
        <v>0.18031968032021264</v>
      </c>
      <c r="X20" s="7">
        <v>0.23753968253991431</v>
      </c>
      <c r="Y20" s="7">
        <v>0.21607860261938636</v>
      </c>
      <c r="Z20" s="7">
        <f t="shared" si="14"/>
        <v>0.13555445842168651</v>
      </c>
      <c r="AA20" s="7">
        <f t="shared" si="15"/>
        <v>0.13351714980055659</v>
      </c>
      <c r="AB20" s="7">
        <f t="shared" si="16"/>
        <v>0.22543123858139569</v>
      </c>
      <c r="AC20" s="7">
        <f t="shared" si="17"/>
        <v>0.14602037865696202</v>
      </c>
      <c r="AD20" s="7">
        <v>1.6845878136452119E-2</v>
      </c>
      <c r="AE20" s="7">
        <v>9.102284925633311E-2</v>
      </c>
      <c r="AF20" s="7">
        <v>0.1619830169832461</v>
      </c>
      <c r="AG20" s="7">
        <v>0.23049886621356247</v>
      </c>
      <c r="AH20" s="7">
        <v>0.21772925764129206</v>
      </c>
      <c r="AI20" s="7">
        <f t="shared" si="6"/>
        <v>0.12924209093593789</v>
      </c>
      <c r="AJ20" s="7">
        <f t="shared" si="7"/>
        <v>0.12662377305231964</v>
      </c>
      <c r="AK20" s="7">
        <f t="shared" si="10"/>
        <v>0.22329419196873765</v>
      </c>
      <c r="AL20" s="33">
        <f t="shared" si="8"/>
        <v>0.14074298470899108</v>
      </c>
      <c r="AM20" s="7">
        <f t="shared" si="28"/>
        <v>1.2021940588791902E-2</v>
      </c>
      <c r="AN20" s="7">
        <f t="shared" si="29"/>
        <v>8.4861362364535883E-2</v>
      </c>
      <c r="AO20" s="7">
        <f t="shared" si="30"/>
        <v>0.17726299211800534</v>
      </c>
      <c r="AP20" s="7">
        <f t="shared" si="31"/>
        <v>0.26071937754621899</v>
      </c>
      <c r="AQ20" s="7">
        <f t="shared" si="32"/>
        <v>0.22307026628580351</v>
      </c>
      <c r="AR20" s="40">
        <f t="shared" si="33"/>
        <v>0.13599084621150009</v>
      </c>
      <c r="AS20" s="40">
        <f t="shared" si="34"/>
        <v>0.13121953040238551</v>
      </c>
      <c r="AT20" s="40">
        <f t="shared" si="35"/>
        <v>0.23947756886404165</v>
      </c>
      <c r="AU20" s="40">
        <f t="shared" si="36"/>
        <v>0.14730877170716453</v>
      </c>
      <c r="AV20" s="7">
        <f t="shared" si="37"/>
        <v>1.3109923492477589E-2</v>
      </c>
      <c r="AW20" s="7">
        <f t="shared" si="38"/>
        <v>8.5206634205949677E-2</v>
      </c>
      <c r="AX20" s="7">
        <f t="shared" si="39"/>
        <v>0.178882590680283</v>
      </c>
      <c r="AY20" s="7">
        <f t="shared" si="40"/>
        <v>0.25752667345705021</v>
      </c>
      <c r="AZ20" s="7">
        <f t="shared" si="41"/>
        <v>0.22110661400674567</v>
      </c>
      <c r="BA20" s="7">
        <f t="shared" si="42"/>
        <v>0.13650225796708196</v>
      </c>
      <c r="BB20" s="7">
        <f t="shared" si="43"/>
        <v>0.13220413568865894</v>
      </c>
      <c r="BC20" s="7">
        <f t="shared" si="44"/>
        <v>0.23697830168578102</v>
      </c>
      <c r="BD20" s="7">
        <f t="shared" si="45"/>
        <v>0.14749849332841677</v>
      </c>
      <c r="BE20" s="7">
        <f t="shared" si="46"/>
        <v>1.3181856246532767E-2</v>
      </c>
      <c r="BF20" s="7">
        <f t="shared" si="47"/>
        <v>8.8109225897925456E-2</v>
      </c>
      <c r="BG20" s="7">
        <f t="shared" si="48"/>
        <v>0.16738250108207178</v>
      </c>
      <c r="BH20" s="7">
        <f t="shared" si="49"/>
        <v>0.25311092904872268</v>
      </c>
      <c r="BI20" s="7">
        <f t="shared" si="50"/>
        <v>0.22214184491538017</v>
      </c>
      <c r="BJ20" s="7">
        <f t="shared" si="51"/>
        <v>0.13254337022786072</v>
      </c>
      <c r="BK20" s="7">
        <f t="shared" si="52"/>
        <v>0.12788086003146049</v>
      </c>
      <c r="BL20" s="7">
        <f t="shared" si="53"/>
        <v>0.23563802362812722</v>
      </c>
      <c r="BM20" s="33">
        <f t="shared" si="54"/>
        <v>0.14418870342109094</v>
      </c>
      <c r="BN20" s="40">
        <f t="shared" si="55"/>
        <v>1.2033858292895836E-2</v>
      </c>
      <c r="BO20" s="40">
        <f t="shared" si="56"/>
        <v>8.5008655046422577E-2</v>
      </c>
      <c r="BP20" s="40">
        <f t="shared" si="57"/>
        <v>0.17779731969178358</v>
      </c>
      <c r="BQ20" s="40">
        <f t="shared" si="57"/>
        <v>0.26234284703904309</v>
      </c>
      <c r="BR20" s="40">
        <f t="shared" si="57"/>
        <v>0.22383229653726763</v>
      </c>
      <c r="BS20" s="40">
        <f t="shared" si="57"/>
        <v>0.13635066225344067</v>
      </c>
      <c r="BT20" s="40">
        <f t="shared" si="57"/>
        <v>0.13153021923227198</v>
      </c>
      <c r="BU20" s="40">
        <f t="shared" si="57"/>
        <v>0.24057541799841617</v>
      </c>
      <c r="BV20" s="40">
        <f t="shared" si="57"/>
        <v>0.14771296878883458</v>
      </c>
      <c r="BW20" s="40">
        <f t="shared" si="57"/>
        <v>1.3124709544338182E-2</v>
      </c>
      <c r="BX20" s="40">
        <f t="shared" si="57"/>
        <v>8.537443013396212E-2</v>
      </c>
      <c r="BY20" s="40">
        <f t="shared" si="57"/>
        <v>0.17940663314560157</v>
      </c>
      <c r="BZ20" s="40">
        <f t="shared" si="57"/>
        <v>0.2589756547565783</v>
      </c>
      <c r="CA20" s="40">
        <f t="shared" si="57"/>
        <v>0.22179386982213281</v>
      </c>
      <c r="CB20" s="40">
        <f t="shared" si="57"/>
        <v>0.13686589446105046</v>
      </c>
      <c r="CC20" s="40">
        <f t="shared" si="57"/>
        <v>0.1325277407833042</v>
      </c>
      <c r="CD20" s="40">
        <f t="shared" si="57"/>
        <v>0.23796144106447528</v>
      </c>
      <c r="CE20" s="40">
        <f t="shared" si="57"/>
        <v>0.14789995300524475</v>
      </c>
      <c r="CF20" s="40">
        <f t="shared" si="58"/>
        <v>1.3181402551910458E-2</v>
      </c>
      <c r="CG20" s="40">
        <f t="shared" si="58"/>
        <v>8.8071113420735134E-2</v>
      </c>
      <c r="CH20" s="40">
        <f t="shared" si="58"/>
        <v>0.167330991251087</v>
      </c>
      <c r="CI20" s="40">
        <f t="shared" si="58"/>
        <v>0.2533864943017185</v>
      </c>
      <c r="CJ20" s="40">
        <f t="shared" si="58"/>
        <v>0.22243915137868084</v>
      </c>
      <c r="CK20" s="40">
        <f t="shared" si="58"/>
        <v>0.13251866950810662</v>
      </c>
      <c r="CL20" s="40">
        <f t="shared" si="58"/>
        <v>0.12783346223083808</v>
      </c>
      <c r="CM20" s="40">
        <f t="shared" si="58"/>
        <v>0.23592936506602247</v>
      </c>
      <c r="CN20" s="71">
        <f t="shared" si="58"/>
        <v>0.14419088228614882</v>
      </c>
      <c r="CO20" s="108">
        <f t="shared" si="12"/>
        <v>9.2921002493851542E-3</v>
      </c>
      <c r="CP20" s="40">
        <f t="shared" si="11"/>
        <v>8.7364650001948721E-2</v>
      </c>
      <c r="CQ20" s="40">
        <f t="shared" si="11"/>
        <v>0.1800007812466318</v>
      </c>
      <c r="CR20" s="40">
        <f t="shared" si="11"/>
        <v>0.31074002720595006</v>
      </c>
      <c r="CS20" s="40">
        <f t="shared" si="11"/>
        <v>0.33483511710676572</v>
      </c>
      <c r="CT20" s="40">
        <f t="shared" si="11"/>
        <v>0.14613095864032827</v>
      </c>
      <c r="CU20" s="40">
        <f t="shared" si="11"/>
        <v>0.13450987562549668</v>
      </c>
      <c r="CV20" s="40">
        <f t="shared" si="11"/>
        <v>0.32246186522702913</v>
      </c>
      <c r="CW20" s="48">
        <f t="shared" si="11"/>
        <v>0.16458297303476219</v>
      </c>
    </row>
    <row r="21" spans="1:101" ht="15.75" thickBot="1" x14ac:dyDescent="0.3">
      <c r="A21" s="90"/>
      <c r="B21" s="34" t="s">
        <v>1</v>
      </c>
      <c r="C21" s="35">
        <v>0</v>
      </c>
      <c r="D21" s="35">
        <v>0</v>
      </c>
      <c r="E21" s="35">
        <v>1.4152514152773387E-3</v>
      </c>
      <c r="F21" s="35">
        <v>2.595155709335759E-3</v>
      </c>
      <c r="G21" s="35">
        <v>5.6666666667058059E-3</v>
      </c>
      <c r="H21" s="35">
        <f t="shared" si="19"/>
        <v>8.6696795132012246E-4</v>
      </c>
      <c r="I21" s="35">
        <f t="shared" si="20"/>
        <v>7.100357764281527E-4</v>
      </c>
      <c r="J21" s="35">
        <f t="shared" si="21"/>
        <v>4.3281168852417722E-3</v>
      </c>
      <c r="K21" s="35">
        <f t="shared" si="22"/>
        <v>1.4907965484331827E-3</v>
      </c>
      <c r="L21" s="35">
        <v>0</v>
      </c>
      <c r="M21" s="35">
        <v>0</v>
      </c>
      <c r="N21" s="35">
        <v>1.4152514152773387E-3</v>
      </c>
      <c r="O21" s="35">
        <v>2.5510204081528277E-3</v>
      </c>
      <c r="P21" s="35">
        <v>9.0611353713125221E-3</v>
      </c>
      <c r="Q21" s="43">
        <f t="shared" si="23"/>
        <v>8.6187522795584757E-4</v>
      </c>
      <c r="R21" s="43">
        <f t="shared" si="24"/>
        <v>7.100357764281527E-4</v>
      </c>
      <c r="S21" s="43">
        <f t="shared" si="25"/>
        <v>6.224058414014434E-3</v>
      </c>
      <c r="T21" s="43">
        <f t="shared" si="26"/>
        <v>1.9275531498218683E-3</v>
      </c>
      <c r="U21" s="35">
        <v>0</v>
      </c>
      <c r="V21" s="35">
        <v>0</v>
      </c>
      <c r="W21" s="35">
        <v>1.4152514152773387E-3</v>
      </c>
      <c r="X21" s="35">
        <v>1.7006802720829432E-3</v>
      </c>
      <c r="Y21" s="35">
        <v>1.255458515306971E-2</v>
      </c>
      <c r="Z21" s="35">
        <f t="shared" si="14"/>
        <v>7.6375542447711705E-4</v>
      </c>
      <c r="AA21" s="35">
        <f t="shared" si="15"/>
        <v>7.100357764281527E-4</v>
      </c>
      <c r="AB21" s="35">
        <f t="shared" si="16"/>
        <v>7.8245053297777423E-3</v>
      </c>
      <c r="AC21" s="35">
        <f t="shared" si="17"/>
        <v>2.2962384415482892E-3</v>
      </c>
      <c r="AD21" s="35">
        <v>3.5842293910281148E-3</v>
      </c>
      <c r="AE21" s="35">
        <v>3.8337678264480173E-3</v>
      </c>
      <c r="AF21" s="35">
        <v>4.7452547452128567E-3</v>
      </c>
      <c r="AG21" s="35">
        <v>4.5351473925053145E-3</v>
      </c>
      <c r="AH21" s="35">
        <v>9.0611353713125221E-3</v>
      </c>
      <c r="AI21" s="35">
        <f t="shared" si="6"/>
        <v>4.2589115432002753E-3</v>
      </c>
      <c r="AJ21" s="35">
        <f t="shared" si="7"/>
        <v>4.2910634808335469E-3</v>
      </c>
      <c r="AK21" s="35">
        <f t="shared" si="10"/>
        <v>7.0887314619582269E-3</v>
      </c>
      <c r="AL21" s="36">
        <f t="shared" si="8"/>
        <v>4.8830683353987304E-3</v>
      </c>
      <c r="AM21" s="35">
        <f t="shared" si="28"/>
        <v>0</v>
      </c>
      <c r="AN21" s="35">
        <f t="shared" si="29"/>
        <v>0</v>
      </c>
      <c r="AO21" s="35">
        <f t="shared" si="30"/>
        <v>1.4152514152773387E-3</v>
      </c>
      <c r="AP21" s="35">
        <f t="shared" si="31"/>
        <v>2.5674756506074889E-3</v>
      </c>
      <c r="AQ21" s="35">
        <f t="shared" si="32"/>
        <v>7.7955542142348934E-3</v>
      </c>
      <c r="AR21" s="43">
        <f t="shared" si="33"/>
        <v>8.6377398009908823E-4</v>
      </c>
      <c r="AS21" s="43">
        <f t="shared" si="34"/>
        <v>7.100357764281527E-4</v>
      </c>
      <c r="AT21" s="43">
        <f t="shared" si="35"/>
        <v>5.5171825867371769E-3</v>
      </c>
      <c r="AU21" s="43">
        <f t="shared" si="36"/>
        <v>1.7647144339437005E-3</v>
      </c>
      <c r="AV21" s="35">
        <f t="shared" si="37"/>
        <v>0</v>
      </c>
      <c r="AW21" s="35">
        <f t="shared" si="38"/>
        <v>0</v>
      </c>
      <c r="AX21" s="35">
        <f t="shared" si="39"/>
        <v>1.4152514152773387E-3</v>
      </c>
      <c r="AY21" s="35">
        <f t="shared" si="40"/>
        <v>2.0341731858103933E-3</v>
      </c>
      <c r="AZ21" s="35">
        <f t="shared" si="41"/>
        <v>9.9865191002000905E-3</v>
      </c>
      <c r="BA21" s="35">
        <f t="shared" si="42"/>
        <v>8.0223680124444558E-4</v>
      </c>
      <c r="BB21" s="35">
        <f t="shared" si="43"/>
        <v>7.100357764281527E-4</v>
      </c>
      <c r="BC21" s="35">
        <f t="shared" si="44"/>
        <v>6.520924793824219E-3</v>
      </c>
      <c r="BD21" s="35">
        <f t="shared" si="45"/>
        <v>1.9959404651185685E-3</v>
      </c>
      <c r="BE21" s="35">
        <f t="shared" si="46"/>
        <v>2.2478985614721053E-3</v>
      </c>
      <c r="BF21" s="35">
        <f t="shared" si="47"/>
        <v>2.4044000095704084E-3</v>
      </c>
      <c r="BG21" s="35">
        <f t="shared" si="48"/>
        <v>3.5037086199966485E-3</v>
      </c>
      <c r="BH21" s="35">
        <f t="shared" si="49"/>
        <v>3.8118480685861789E-3</v>
      </c>
      <c r="BI21" s="35">
        <f t="shared" si="50"/>
        <v>7.7955542142348934E-3</v>
      </c>
      <c r="BJ21" s="35">
        <f t="shared" si="51"/>
        <v>2.994271839812262E-3</v>
      </c>
      <c r="BK21" s="35">
        <f t="shared" si="52"/>
        <v>2.9559263562762266E-3</v>
      </c>
      <c r="BL21" s="35">
        <f t="shared" si="53"/>
        <v>6.0594741335566766E-3</v>
      </c>
      <c r="BM21" s="36">
        <f t="shared" si="54"/>
        <v>3.6183062689689374E-3</v>
      </c>
      <c r="BN21" s="43">
        <f t="shared" si="55"/>
        <v>0</v>
      </c>
      <c r="BO21" s="43">
        <f t="shared" si="56"/>
        <v>0</v>
      </c>
      <c r="BP21" s="43">
        <f t="shared" si="57"/>
        <v>1.4195174374513747E-3</v>
      </c>
      <c r="BQ21" s="43">
        <f t="shared" si="57"/>
        <v>2.5834630253533152E-3</v>
      </c>
      <c r="BR21" s="43">
        <f t="shared" si="57"/>
        <v>7.8221846040088701E-3</v>
      </c>
      <c r="BS21" s="43">
        <f t="shared" si="57"/>
        <v>8.6605942609276293E-4</v>
      </c>
      <c r="BT21" s="43">
        <f t="shared" si="57"/>
        <v>7.1171693001770991E-4</v>
      </c>
      <c r="BU21" s="43">
        <f t="shared" si="57"/>
        <v>5.5424752859898332E-3</v>
      </c>
      <c r="BV21" s="43">
        <f t="shared" si="57"/>
        <v>1.7695565924649803E-3</v>
      </c>
      <c r="BW21" s="43">
        <f t="shared" si="57"/>
        <v>0</v>
      </c>
      <c r="BX21" s="43">
        <f t="shared" si="57"/>
        <v>0</v>
      </c>
      <c r="BY21" s="43">
        <f t="shared" si="57"/>
        <v>1.4193974411029209E-3</v>
      </c>
      <c r="BZ21" s="43">
        <f t="shared" si="57"/>
        <v>2.0456185202554576E-3</v>
      </c>
      <c r="CA21" s="43">
        <f t="shared" si="57"/>
        <v>1.0017559751597693E-2</v>
      </c>
      <c r="CB21" s="43">
        <f t="shared" si="57"/>
        <v>8.0437392763401338E-4</v>
      </c>
      <c r="CC21" s="43">
        <f t="shared" si="57"/>
        <v>7.1177377950525512E-4</v>
      </c>
      <c r="CD21" s="43">
        <f t="shared" si="57"/>
        <v>6.5479778105126969E-3</v>
      </c>
      <c r="CE21" s="43">
        <f t="shared" si="57"/>
        <v>2.0013729925702915E-3</v>
      </c>
      <c r="CF21" s="43">
        <f t="shared" si="58"/>
        <v>2.247821193044642E-3</v>
      </c>
      <c r="CG21" s="43">
        <f t="shared" si="58"/>
        <v>2.403359963654816E-3</v>
      </c>
      <c r="CH21" s="43">
        <f t="shared" si="58"/>
        <v>3.5026303983326798E-3</v>
      </c>
      <c r="CI21" s="43">
        <f t="shared" si="58"/>
        <v>3.8159980785495949E-3</v>
      </c>
      <c r="CJ21" s="43">
        <f t="shared" si="58"/>
        <v>7.8059874968691738E-3</v>
      </c>
      <c r="CK21" s="43">
        <f t="shared" si="58"/>
        <v>2.9937138287291299E-3</v>
      </c>
      <c r="CL21" s="43">
        <f t="shared" si="58"/>
        <v>2.9548307708379151E-3</v>
      </c>
      <c r="CM21" s="43">
        <f t="shared" si="58"/>
        <v>6.0669660310008078E-3</v>
      </c>
      <c r="CN21" s="74">
        <f t="shared" si="58"/>
        <v>3.6183609459367657E-3</v>
      </c>
      <c r="CO21" s="111">
        <f t="shared" si="12"/>
        <v>0</v>
      </c>
      <c r="CP21" s="43">
        <f t="shared" si="11"/>
        <v>0</v>
      </c>
      <c r="CQ21" s="43">
        <f t="shared" si="11"/>
        <v>1.4436067751275282E-3</v>
      </c>
      <c r="CR21" s="43">
        <f t="shared" si="11"/>
        <v>2.7697932503158488E-3</v>
      </c>
      <c r="CS21" s="43">
        <f t="shared" si="11"/>
        <v>8.2652128536078607E-3</v>
      </c>
      <c r="CT21" s="43">
        <f t="shared" si="11"/>
        <v>9.1740756477605412E-4</v>
      </c>
      <c r="CU21" s="43">
        <f t="shared" si="11"/>
        <v>7.3469353923365721E-4</v>
      </c>
      <c r="CV21" s="43">
        <f t="shared" si="11"/>
        <v>5.4432183635988261E-3</v>
      </c>
      <c r="CW21" s="50">
        <f t="shared" si="11"/>
        <v>1.6358962830897879E-3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2.0208520079853024E-2</v>
      </c>
      <c r="F22" s="31">
        <v>6.5821638814938382E-2</v>
      </c>
      <c r="G22" s="31">
        <v>0.31358293129303383</v>
      </c>
      <c r="H22" s="31">
        <f t="shared" si="19"/>
        <v>1.5698702319722563E-2</v>
      </c>
      <c r="I22" s="31">
        <f t="shared" si="20"/>
        <v>1.0138673659302089E-2</v>
      </c>
      <c r="J22" s="31">
        <f t="shared" si="21"/>
        <v>0.20560974529282311</v>
      </c>
      <c r="K22" s="31">
        <f t="shared" si="22"/>
        <v>5.4415445115857421E-2</v>
      </c>
      <c r="L22" s="32"/>
      <c r="M22" s="32"/>
      <c r="N22" s="31">
        <v>1.7917809492590656E-2</v>
      </c>
      <c r="O22" s="31">
        <v>0.12807660386534242</v>
      </c>
      <c r="P22" s="31">
        <v>0.28732692894203443</v>
      </c>
      <c r="Q22" s="39">
        <f t="shared" si="23"/>
        <v>2.1963658619213088E-2</v>
      </c>
      <c r="R22" s="39">
        <f t="shared" si="24"/>
        <v>8.989417454474135E-3</v>
      </c>
      <c r="S22" s="39">
        <f t="shared" si="25"/>
        <v>0.21792639910899009</v>
      </c>
      <c r="T22" s="39">
        <f t="shared" si="26"/>
        <v>5.6453572771567796E-2</v>
      </c>
      <c r="U22" s="32"/>
      <c r="V22" s="32"/>
      <c r="W22" s="31">
        <v>6.0316191696476153E-2</v>
      </c>
      <c r="X22" s="31">
        <v>0.13700737613811667</v>
      </c>
      <c r="Y22" s="31">
        <v>0.2860177408868817</v>
      </c>
      <c r="Z22" s="39">
        <f t="shared" si="14"/>
        <v>3.9995921772446291E-2</v>
      </c>
      <c r="AA22" s="39">
        <f t="shared" si="15"/>
        <v>3.0260809874550976E-2</v>
      </c>
      <c r="AB22" s="39">
        <f t="shared" si="16"/>
        <v>0.22107973677794654</v>
      </c>
      <c r="AC22" s="39">
        <f t="shared" si="17"/>
        <v>7.1971980141565944E-2</v>
      </c>
      <c r="AD22" s="32"/>
      <c r="AE22" s="32"/>
      <c r="AF22" s="31">
        <v>1.9375798931927323E-2</v>
      </c>
      <c r="AG22" s="31">
        <v>0.12618903260189465</v>
      </c>
      <c r="AH22" s="31">
        <v>0.28992228736787945</v>
      </c>
      <c r="AI22" s="39">
        <f t="shared" si="6"/>
        <v>2.2330507633599259E-2</v>
      </c>
      <c r="AJ22" s="39">
        <f t="shared" si="7"/>
        <v>9.720895022635118E-3</v>
      </c>
      <c r="AK22" s="39">
        <f t="shared" si="10"/>
        <v>0.21856811822206526</v>
      </c>
      <c r="AL22" s="39">
        <f t="shared" si="8"/>
        <v>5.7110066612065087E-2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(AM22*cis_wt1+AN22*First_line_Wt1+AO22*Sec_Line_wt1+AP22*Active_Wt1)/SUM(cis_wt1,First_line_Wt1,Sec_Line_wt1,Active_Wt1)</f>
        <v>2.3162224013276531E-2</v>
      </c>
      <c r="AS22" s="39">
        <f>(AN22*First_line_Wt1+AO22*Sec_Line_wt1)/SUM(First_line_Wt1,Sec_Line_wt1)</f>
        <v>1.2736544778674714E-2</v>
      </c>
      <c r="AT22" s="39">
        <f>(AP22*Active_Wt1+AQ22*NonActive_Wt1)/SUM(Active_Wt1,NonActive_Wt1)</f>
        <v>0.20500152079332135</v>
      </c>
      <c r="AU22" s="39">
        <f>(AM22*cis_wt1+AN22*First_line_Wt1+AO22*Sec_Line_wt1+AP22*Active_Wt1+AQ22*NonActive_Wt1)/SUM(cis_wt1,First_line_Wt1,Sec_Line_wt1,Active_Wt1,NonActive_Wt1)</f>
        <v>5.608187528791931E-2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(AV22*cis_wt1+AW22*First_line_Wt1+AX22*Sec_Line_wt1+AY22*Active_Wt1)/SUM(cis_wt1,First_line_Wt1,Sec_Line_wt1,Active_Wt1)</f>
        <v>3.6043099006418805E-2</v>
      </c>
      <c r="BB22" s="39">
        <f>(AW22*First_line_Wt1+AX22*Sec_Line_wt1)/SUM(First_line_Wt1,Sec_Line_wt1)</f>
        <v>2.781169167148909E-2</v>
      </c>
      <c r="BC22" s="39">
        <f>(AY22*Active_Wt1+AZ22*NonActive_Wt1)/SUM(Active_Wt1,NonActive_Wt1)</f>
        <v>0.20694362778577957</v>
      </c>
      <c r="BD22" s="39">
        <f>(AV22*cis_wt1+AW22*First_line_Wt1+AX22*Sec_Line_wt1+AY22*Active_Wt1+AZ22*NonActive_Wt1)/SUM(cis_wt1,First_line_Wt1,Sec_Line_wt1,Active_Wt1,NonActive_Wt1)</f>
        <v>6.7012428735305676E-2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59">(BE22*cis_wt1+BF22*First_line_Wt1+BG22*Sec_Line_wt1+BH22*Active_Wt1)/SUM(cis_wt1,First_line_Wt1,Sec_Line_wt1,Active_Wt1)</f>
        <v>2.3536894285279622E-2</v>
      </c>
      <c r="BK22" s="39">
        <f t="shared" ref="BK22:BK37" si="60">(BF22*First_line_Wt1+BG22*Sec_Line_wt1)/SUM(First_line_Wt1,Sec_Line_wt1)</f>
        <v>1.30712222673972E-2</v>
      </c>
      <c r="BL22" s="39">
        <f>(BH22*Active_Wt1+BI22*NonActive_Wt1)/SUM(Active_Wt1,NonActive_Wt1)</f>
        <v>0.20587281703587768</v>
      </c>
      <c r="BM22" s="39">
        <f t="shared" ref="BM22:BM37" si="61">(BE22*cis_wt1+BF22*First_line_Wt1+BG22*Sec_Line_wt1+BH22*Active_Wt1+BI22*NonActive_Wt1)/SUM(cis_wt1,First_line_Wt1,Sec_Line_wt1,Active_Wt1,NonActive_Wt1)</f>
        <v>5.6515323155011683E-2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(BN22*cis_wt1+BO22*First_line_Wt1+BP22*Sec_Line_wt1+BQ22*Active_Wt1)/SUM(cis_wt1,First_line_Wt1,Sec_Line_wt1,Active_Wt1)</f>
        <v>2.3162224013276531E-2</v>
      </c>
      <c r="BT22" s="39">
        <f>(BO22*First_line_Wt1+BP22*Sec_Line_wt1)/SUM(First_line_Wt1,Sec_Line_wt1)</f>
        <v>1.2736544778674714E-2</v>
      </c>
      <c r="BU22" s="39">
        <f>(BQ22*Active_Wt1+BR22*NonActive_Wt1)/SUM(Active_Wt1,NonActive_Wt1)</f>
        <v>0.20500152079332135</v>
      </c>
      <c r="BV22" s="39">
        <f>(BN22*cis_wt1+BO22*First_line_Wt1+BP22*Sec_Line_wt1+BQ22*Active_Wt1+BR22*NonActive_Wt1)/SUM(cis_wt1,First_line_Wt1,Sec_Line_wt1,Active_Wt1,NonActive_Wt1)</f>
        <v>5.608187528791931E-2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(BW22*cis_wt1+BX22*First_line_Wt1+BY22*Sec_Line_wt1+BZ22*Active_Wt1)/SUM(cis_wt1,First_line_Wt1,Sec_Line_wt1,Active_Wt1)</f>
        <v>3.6043099006418805E-2</v>
      </c>
      <c r="CC22" s="39">
        <f>(BX22*First_line_Wt1+BY22*Sec_Line_wt1)/SUM(First_line_Wt1,Sec_Line_wt1)</f>
        <v>2.781169167148909E-2</v>
      </c>
      <c r="CD22" s="39">
        <f>(BZ22*Active_Wt1+CA22*NonActive_Wt1)/SUM(Active_Wt1,NonActive_Wt1)</f>
        <v>0.20694362778577957</v>
      </c>
      <c r="CE22" s="39">
        <f>(BW22*cis_wt1+BX22*First_line_Wt1+BY22*Sec_Line_wt1+BZ22*Active_Wt1+CA22*NonActive_Wt1)/SUM(cis_wt1,First_line_Wt1,Sec_Line_wt1,Active_Wt1,NonActive_Wt1)</f>
        <v>6.7012428735305676E-2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2">(CF22*cis_wt1+CG22*First_line_Wt1+CH22*Sec_Line_wt1+CI22*Active_Wt1)/SUM(cis_wt1,First_line_Wt1,Sec_Line_wt1,Active_Wt1)</f>
        <v>2.3536894285279622E-2</v>
      </c>
      <c r="CL22" s="39">
        <f t="shared" ref="CL22:CL37" si="63">(CG22*First_line_Wt1+CH22*Sec_Line_wt1)/SUM(First_line_Wt1,Sec_Line_wt1)</f>
        <v>1.30712222673972E-2</v>
      </c>
      <c r="CM22" s="39">
        <f>(CI22*Active_Wt1+CJ22*NonActive_Wt1)/SUM(Active_Wt1,NonActive_Wt1)</f>
        <v>0.20587281703587768</v>
      </c>
      <c r="CN22" s="70">
        <f t="shared" ref="CN22:CN37" si="64">(CF22*cis_wt1+CG22*First_line_Wt1+CH22*Sec_Line_wt1+CI22*Active_Wt1+CJ22*NonActive_Wt1)/SUM(cis_wt1,First_line_Wt1,Sec_Line_wt1,Active_Wt1,NonActive_Wt1)</f>
        <v>5.6515323155011683E-2</v>
      </c>
      <c r="CO22" s="103"/>
      <c r="CP22" s="104"/>
      <c r="CQ22" s="104"/>
      <c r="CR22" s="104"/>
      <c r="CS22" s="104"/>
      <c r="CT22" s="104"/>
      <c r="CU22" s="104"/>
      <c r="CV22" s="104"/>
      <c r="CW22" s="105"/>
    </row>
    <row r="23" spans="1:101" x14ac:dyDescent="0.25">
      <c r="A23" s="89"/>
      <c r="B23" s="2" t="s">
        <v>15</v>
      </c>
      <c r="C23" s="7">
        <v>0.20733761751264382</v>
      </c>
      <c r="D23" s="7">
        <v>6.8330746387412572E-2</v>
      </c>
      <c r="E23" s="7">
        <v>2.971750571285257E-2</v>
      </c>
      <c r="F23" s="7">
        <v>0.10470402212401478</v>
      </c>
      <c r="G23" s="7">
        <v>8.6651021815974699E-2</v>
      </c>
      <c r="H23" s="7">
        <f t="shared" si="19"/>
        <v>6.8905828418762805E-2</v>
      </c>
      <c r="I23" s="7">
        <f t="shared" si="20"/>
        <v>4.8958370548879589E-2</v>
      </c>
      <c r="J23" s="7">
        <f t="shared" si="21"/>
        <v>9.4518432986725701E-2</v>
      </c>
      <c r="K23" s="7">
        <f t="shared" si="22"/>
        <v>7.1212214664840567E-2</v>
      </c>
      <c r="L23" s="7">
        <v>0.20264301856282352</v>
      </c>
      <c r="M23" s="7">
        <v>4.3097600783840291E-2</v>
      </c>
      <c r="N23" s="7">
        <v>3.2996305907862358E-2</v>
      </c>
      <c r="O23" s="7">
        <v>6.9005221057368366E-2</v>
      </c>
      <c r="P23" s="7">
        <v>9.5340455770347166E-2</v>
      </c>
      <c r="Q23" s="40">
        <f t="shared" si="23"/>
        <v>5.5650975372830695E-2</v>
      </c>
      <c r="R23" s="40">
        <f t="shared" si="24"/>
        <v>3.8029751585619068E-2</v>
      </c>
      <c r="S23" s="40">
        <f t="shared" si="25"/>
        <v>8.386368646718792E-2</v>
      </c>
      <c r="T23" s="40">
        <f t="shared" si="26"/>
        <v>6.0809514344696031E-2</v>
      </c>
      <c r="U23" s="7">
        <v>0.19316860327321328</v>
      </c>
      <c r="V23" s="7">
        <v>4.2336293415869065E-2</v>
      </c>
      <c r="W23" s="7">
        <v>3.0376978845528254E-2</v>
      </c>
      <c r="X23" s="7">
        <v>6.3563865860651714E-2</v>
      </c>
      <c r="Y23" s="7">
        <v>8.9110458949287125E-2</v>
      </c>
      <c r="Z23" s="40">
        <f t="shared" si="14"/>
        <v>5.2861058045867639E-2</v>
      </c>
      <c r="AA23" s="40">
        <f t="shared" si="15"/>
        <v>3.6336270299950534E-2</v>
      </c>
      <c r="AB23" s="40">
        <f t="shared" si="16"/>
        <v>7.7977375893245215E-2</v>
      </c>
      <c r="AC23" s="40">
        <f t="shared" si="17"/>
        <v>5.7572481460691702E-2</v>
      </c>
      <c r="AD23" s="7">
        <v>0.18428012836056254</v>
      </c>
      <c r="AE23" s="7">
        <v>4.3170950431721124E-2</v>
      </c>
      <c r="AF23" s="7">
        <v>3.5375755338720193E-2</v>
      </c>
      <c r="AG23" s="7">
        <v>6.0480330666351445E-2</v>
      </c>
      <c r="AH23" s="7">
        <v>8.3200262218210974E-2</v>
      </c>
      <c r="AI23" s="7">
        <f t="shared" si="6"/>
        <v>5.4083703868651509E-2</v>
      </c>
      <c r="AJ23" s="7">
        <f t="shared" si="7"/>
        <v>3.926007824285057E-2</v>
      </c>
      <c r="AK23" s="7">
        <f t="shared" si="10"/>
        <v>7.3299024737469839E-2</v>
      </c>
      <c r="AL23" s="33">
        <f t="shared" si="8"/>
        <v>5.7868054267509135E-2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(AM23*cis_wt1+AN23*First_line_Wt1+AO23*Sec_Line_wt1+AP23*Active_Wt1)/SUM(cis_wt1,First_line_Wt1,Sec_Line_wt1,Active_Wt1)</f>
        <v>5.7111661265736316E-2</v>
      </c>
      <c r="AS23" s="40">
        <f>(AN23*First_line_Wt1+AO23*Sec_Line_wt1)/SUM(First_line_Wt1,Sec_Line_wt1)</f>
        <v>3.6912547231160261E-2</v>
      </c>
      <c r="AT23" s="40">
        <f>(AP23*Active_Wt1+AQ23*NonActive_Wt1)/SUM(Active_Wt1,NonActive_Wt1)</f>
        <v>9.8979786559694555E-2</v>
      </c>
      <c r="AU23" s="40">
        <f>(AM23*cis_wt1+AN23*First_line_Wt1+AO23*Sec_Line_wt1+AP23*Active_Wt1+AQ23*NonActive_Wt1)/SUM(cis_wt1,First_line_Wt1,Sec_Line_wt1,Active_Wt1,NonActive_Wt1)</f>
        <v>6.4561142402778438E-2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(AV23*cis_wt1+AW23*First_line_Wt1+AX23*Sec_Line_wt1+AY23*Active_Wt1)/SUM(cis_wt1,First_line_Wt1,Sec_Line_wt1,Active_Wt1)</f>
        <v>5.2976628123054252E-2</v>
      </c>
      <c r="BB23" s="40">
        <f>(AW23*First_line_Wt1+AX23*Sec_Line_wt1)/SUM(First_line_Wt1,Sec_Line_wt1)</f>
        <v>3.5206136127895901E-2</v>
      </c>
      <c r="BC23" s="40">
        <f>(AY23*Active_Wt1+AZ23*NonActive_Wt1)/SUM(Active_Wt1,NonActive_Wt1)</f>
        <v>8.6682209216284251E-2</v>
      </c>
      <c r="BD23" s="40">
        <f>(AV23*cis_wt1+AW23*First_line_Wt1+AX23*Sec_Line_wt1+AY23*Active_Wt1+AZ23*NonActive_Wt1)/SUM(cis_wt1,First_line_Wt1,Sec_Line_wt1,Active_Wt1,NonActive_Wt1)</f>
        <v>6.0011129862059531E-2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59"/>
        <v>5.4294033405143646E-2</v>
      </c>
      <c r="BK23" s="7">
        <f t="shared" si="60"/>
        <v>3.7098369103347129E-2</v>
      </c>
      <c r="BL23" s="7">
        <f>(BH23*Active_Wt1+BI23*NonActive_Wt1)/SUM(Active_Wt1,NonActive_Wt1)</f>
        <v>7.9267524097596062E-2</v>
      </c>
      <c r="BM23" s="33">
        <f t="shared" si="61"/>
        <v>5.9204476355638504E-2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(BN23*cis_wt1+BO23*First_line_Wt1+BP23*Sec_Line_wt1+BQ23*Active_Wt1)/SUM(cis_wt1,First_line_Wt1,Sec_Line_wt1,Active_Wt1)</f>
        <v>5.7111661265736316E-2</v>
      </c>
      <c r="BT23" s="40">
        <f>(BO23*First_line_Wt1+BP23*Sec_Line_wt1)/SUM(First_line_Wt1,Sec_Line_wt1)</f>
        <v>3.6912547231160261E-2</v>
      </c>
      <c r="BU23" s="40">
        <f>(BQ23*Active_Wt1+BR23*NonActive_Wt1)/SUM(Active_Wt1,NonActive_Wt1)</f>
        <v>9.8979786559694555E-2</v>
      </c>
      <c r="BV23" s="40">
        <f>(BN23*cis_wt1+BO23*First_line_Wt1+BP23*Sec_Line_wt1+BQ23*Active_Wt1+BR23*NonActive_Wt1)/SUM(cis_wt1,First_line_Wt1,Sec_Line_wt1,Active_Wt1,NonActive_Wt1)</f>
        <v>6.4561142402778438E-2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(BW23*cis_wt1+BX23*First_line_Wt1+BY23*Sec_Line_wt1+BZ23*Active_Wt1)/SUM(cis_wt1,First_line_Wt1,Sec_Line_wt1,Active_Wt1)</f>
        <v>5.2976628123054252E-2</v>
      </c>
      <c r="CC23" s="40">
        <f>(BX23*First_line_Wt1+BY23*Sec_Line_wt1)/SUM(First_line_Wt1,Sec_Line_wt1)</f>
        <v>3.5206136127895901E-2</v>
      </c>
      <c r="CD23" s="40">
        <f>(BZ23*Active_Wt1+CA23*NonActive_Wt1)/SUM(Active_Wt1,NonActive_Wt1)</f>
        <v>8.6682209216284251E-2</v>
      </c>
      <c r="CE23" s="40">
        <f>(BW23*cis_wt1+BX23*First_line_Wt1+BY23*Sec_Line_wt1+BZ23*Active_Wt1+CA23*NonActive_Wt1)/SUM(cis_wt1,First_line_Wt1,Sec_Line_wt1,Active_Wt1,NonActive_Wt1)</f>
        <v>6.0011129862059531E-2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2"/>
        <v>5.4294033405143646E-2</v>
      </c>
      <c r="CL23" s="7">
        <f t="shared" si="63"/>
        <v>3.7098369103347129E-2</v>
      </c>
      <c r="CM23" s="7">
        <f>(CI23*Active_Wt1+CJ23*NonActive_Wt1)/SUM(Active_Wt1,NonActive_Wt1)</f>
        <v>7.9267524097596062E-2</v>
      </c>
      <c r="CN23" s="112">
        <f t="shared" si="64"/>
        <v>5.9204476355638504E-2</v>
      </c>
      <c r="CO23" s="106"/>
      <c r="CP23" s="72"/>
      <c r="CQ23" s="72"/>
      <c r="CR23" s="72"/>
      <c r="CS23" s="72"/>
      <c r="CT23" s="72"/>
      <c r="CU23" s="72"/>
      <c r="CV23" s="72"/>
      <c r="CW23" s="107"/>
    </row>
    <row r="24" spans="1:101" x14ac:dyDescent="0.25">
      <c r="A24" s="89"/>
      <c r="B24" s="2" t="s">
        <v>14</v>
      </c>
      <c r="C24" s="7">
        <v>0.20700524383164143</v>
      </c>
      <c r="D24" s="7">
        <v>3.279367924466714E-2</v>
      </c>
      <c r="E24" s="8"/>
      <c r="F24" s="8"/>
      <c r="G24" s="8"/>
      <c r="H24" s="7">
        <f t="shared" si="19"/>
        <v>3.0725441168356665E-2</v>
      </c>
      <c r="I24" s="7">
        <f t="shared" si="20"/>
        <v>1.634099440501972E-2</v>
      </c>
      <c r="J24" s="37"/>
      <c r="K24" s="7">
        <f t="shared" si="22"/>
        <v>2.6731980329180723E-2</v>
      </c>
      <c r="L24" s="7">
        <v>0.21278033857960246</v>
      </c>
      <c r="M24" s="7">
        <v>3.23990443361113E-2</v>
      </c>
      <c r="N24" s="8"/>
      <c r="O24" s="8"/>
      <c r="P24" s="8"/>
      <c r="Q24" s="40">
        <f t="shared" si="23"/>
        <v>3.1061074939102852E-2</v>
      </c>
      <c r="R24" s="40">
        <f t="shared" si="24"/>
        <v>1.6144348984887879E-2</v>
      </c>
      <c r="S24" s="41"/>
      <c r="T24" s="46">
        <f t="shared" si="26"/>
        <v>2.7023990956733111E-2</v>
      </c>
      <c r="U24" s="7">
        <v>0.21061924837268792</v>
      </c>
      <c r="V24" s="7">
        <v>6.731577953122303E-2</v>
      </c>
      <c r="W24" s="8"/>
      <c r="X24" s="8"/>
      <c r="Y24" s="8"/>
      <c r="Z24" s="40">
        <f t="shared" si="14"/>
        <v>4.478322160887703E-2</v>
      </c>
      <c r="AA24" s="40">
        <f t="shared" si="15"/>
        <v>3.3543255957415578E-2</v>
      </c>
      <c r="AB24" s="8"/>
      <c r="AC24" s="40">
        <f t="shared" si="17"/>
        <v>3.8962636616549209E-2</v>
      </c>
      <c r="AD24" s="7">
        <v>0.1929262002291855</v>
      </c>
      <c r="AE24" s="7">
        <v>2.6962694416941629E-2</v>
      </c>
      <c r="AF24" s="8"/>
      <c r="AG24" s="8"/>
      <c r="AH24" s="8"/>
      <c r="AI24" s="7">
        <f t="shared" si="6"/>
        <v>2.7201677768171305E-2</v>
      </c>
      <c r="AJ24" s="7">
        <f t="shared" si="7"/>
        <v>1.3435431728300171E-2</v>
      </c>
      <c r="AK24" s="8"/>
      <c r="AL24" s="33">
        <f t="shared" si="8"/>
        <v>2.3666209088263498E-2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(AM24*cis_wt1+AN24*First_line_Wt1+AO24*Sec_Line_wt1+AP24*Active_Wt1)/SUM(cis_wt1,First_line_Wt1,Sec_Line_wt1,Active_Wt1)</f>
        <v>3.3066707553447976E-2</v>
      </c>
      <c r="AS24" s="40">
        <f>(AN24*First_line_Wt1+AO24*Sec_Line_wt1)/SUM(First_line_Wt1,Sec_Line_wt1)</f>
        <v>1.7582784387916963E-2</v>
      </c>
      <c r="AT24" s="41"/>
      <c r="AU24" s="46">
        <f>(AM24*cis_wt1+AN24*First_line_Wt1+AO24*Sec_Line_wt1+AP24*Active_Wt1+AQ24*NonActive_Wt1)/SUM(cis_wt1,First_line_Wt1,Sec_Line_wt1,Active_Wt1,NonActive_Wt1)</f>
        <v>2.8768946588141695E-2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(AV24*cis_wt1+AW24*First_line_Wt1+AX24*Sec_Line_wt1+AY24*Active_Wt1)/SUM(cis_wt1,First_line_Wt1,Sec_Line_wt1,Active_Wt1)</f>
        <v>4.1734535835604214E-2</v>
      </c>
      <c r="BB24" s="40">
        <f>(AW24*First_line_Wt1+AX24*Sec_Line_wt1)/SUM(First_line_Wt1,Sec_Line_wt1)</f>
        <v>2.931312279968078E-2</v>
      </c>
      <c r="BC24" s="8"/>
      <c r="BD24" s="40">
        <f>(AV24*cis_wt1+AW24*First_line_Wt1+AX24*Sec_Line_wt1+AY24*Active_Wt1+AZ24*NonActive_Wt1)/SUM(cis_wt1,First_line_Wt1,Sec_Line_wt1,Active_Wt1,NonActive_Wt1)</f>
        <v>3.6310195999848999E-2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59"/>
        <v>2.7910460096499997E-2</v>
      </c>
      <c r="BK24" s="7">
        <f t="shared" si="60"/>
        <v>1.3360663882799662E-2</v>
      </c>
      <c r="BL24" s="8"/>
      <c r="BM24" s="33">
        <f t="shared" si="61"/>
        <v>2.428286924148098E-2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(BN24*cis_wt1+BO24*First_line_Wt1+BP24*Sec_Line_wt1+BQ24*Active_Wt1)/SUM(cis_wt1,First_line_Wt1,Sec_Line_wt1,Active_Wt1)</f>
        <v>3.3066707553447976E-2</v>
      </c>
      <c r="BT24" s="40">
        <f>(BO24*First_line_Wt1+BP24*Sec_Line_wt1)/SUM(First_line_Wt1,Sec_Line_wt1)</f>
        <v>1.7582784387916963E-2</v>
      </c>
      <c r="BU24" s="41"/>
      <c r="BV24" s="46">
        <f>(BN24*cis_wt1+BO24*First_line_Wt1+BP24*Sec_Line_wt1+BQ24*Active_Wt1+BR24*NonActive_Wt1)/SUM(cis_wt1,First_line_Wt1,Sec_Line_wt1,Active_Wt1,NonActive_Wt1)</f>
        <v>2.8768946588141695E-2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(BW24*cis_wt1+BX24*First_line_Wt1+BY24*Sec_Line_wt1+BZ24*Active_Wt1)/SUM(cis_wt1,First_line_Wt1,Sec_Line_wt1,Active_Wt1)</f>
        <v>4.1734535835604214E-2</v>
      </c>
      <c r="CC24" s="40">
        <f>(BX24*First_line_Wt1+BY24*Sec_Line_wt1)/SUM(First_line_Wt1,Sec_Line_wt1)</f>
        <v>2.931312279968078E-2</v>
      </c>
      <c r="CD24" s="8"/>
      <c r="CE24" s="40">
        <f>(BW24*cis_wt1+BX24*First_line_Wt1+BY24*Sec_Line_wt1+BZ24*Active_Wt1+CA24*NonActive_Wt1)/SUM(cis_wt1,First_line_Wt1,Sec_Line_wt1,Active_Wt1,NonActive_Wt1)</f>
        <v>3.6310195999848999E-2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2"/>
        <v>2.7910460096499997E-2</v>
      </c>
      <c r="CL24" s="7">
        <f t="shared" si="63"/>
        <v>1.3360663882799662E-2</v>
      </c>
      <c r="CM24" s="8"/>
      <c r="CN24" s="112">
        <f t="shared" si="64"/>
        <v>2.428286924148098E-2</v>
      </c>
      <c r="CO24" s="106"/>
      <c r="CP24" s="72"/>
      <c r="CQ24" s="72"/>
      <c r="CR24" s="72"/>
      <c r="CS24" s="72"/>
      <c r="CT24" s="72"/>
      <c r="CU24" s="72"/>
      <c r="CV24" s="72"/>
      <c r="CW24" s="107"/>
    </row>
    <row r="25" spans="1:101" x14ac:dyDescent="0.25">
      <c r="A25" s="89"/>
      <c r="B25" s="2" t="s">
        <v>13</v>
      </c>
      <c r="C25" s="7">
        <v>0.11396378248646784</v>
      </c>
      <c r="D25" s="7">
        <v>0.12798770697603412</v>
      </c>
      <c r="E25" s="7">
        <v>8.8530903855647519E-2</v>
      </c>
      <c r="F25" s="7">
        <v>7.5098758156421863E-2</v>
      </c>
      <c r="G25" s="7">
        <v>0.12438665830557866</v>
      </c>
      <c r="H25" s="7">
        <f t="shared" si="19"/>
        <v>0.10486602366285308</v>
      </c>
      <c r="I25" s="7">
        <f t="shared" si="20"/>
        <v>0.10819211338995292</v>
      </c>
      <c r="J25" s="7">
        <f>(F25*Active_Wt1+G25*NonActive_Wt1)/SUM(Active_Wt1,NonActive_Wt1)</f>
        <v>0.10290722720826462</v>
      </c>
      <c r="K25" s="7">
        <f t="shared" si="22"/>
        <v>0.10740316835589234</v>
      </c>
      <c r="L25" s="7">
        <v>0.11316731832210693</v>
      </c>
      <c r="M25" s="7">
        <v>0.12137223966581238</v>
      </c>
      <c r="N25" s="7">
        <v>8.2015719507597021E-2</v>
      </c>
      <c r="O25" s="7">
        <v>6.7041267410406155E-2</v>
      </c>
      <c r="P25" s="7">
        <v>0.11965310275208647</v>
      </c>
      <c r="Q25" s="40">
        <f t="shared" si="23"/>
        <v>9.8620931273567455E-2</v>
      </c>
      <c r="R25" s="40">
        <f t="shared" si="24"/>
        <v>0.10162695833530579</v>
      </c>
      <c r="S25" s="40">
        <f>(O25*Active_Wt1+P25*NonActive_Wt1)/SUM(Active_Wt1,NonActive_Wt1)</f>
        <v>9.6725116599197261E-2</v>
      </c>
      <c r="T25" s="40">
        <f t="shared" si="26"/>
        <v>0.1013545341111013</v>
      </c>
      <c r="U25" s="7">
        <v>0.10976812537880769</v>
      </c>
      <c r="V25" s="7">
        <v>0.11644844342630799</v>
      </c>
      <c r="W25" s="7">
        <v>7.4574319877140888E-2</v>
      </c>
      <c r="X25" s="7">
        <v>6.4212532824393626E-2</v>
      </c>
      <c r="Y25" s="7">
        <v>0.10879975921302065</v>
      </c>
      <c r="Z25" s="7">
        <f t="shared" si="14"/>
        <v>9.3059422391917737E-2</v>
      </c>
      <c r="AA25" s="7">
        <f t="shared" si="15"/>
        <v>9.5440073107416756E-2</v>
      </c>
      <c r="AB25" s="7">
        <f>(X25*Active_Wt1+Y25*NonActive_Wt1)/SUM(Active_Wt1,NonActive_Wt1)</f>
        <v>8.9368859253058763E-2</v>
      </c>
      <c r="AC25" s="7">
        <f t="shared" si="17"/>
        <v>9.5105232518649122E-2</v>
      </c>
      <c r="AD25" s="7">
        <v>0.10819208903532575</v>
      </c>
      <c r="AE25" s="7">
        <v>0.11076636513683084</v>
      </c>
      <c r="AF25" s="7">
        <v>6.9966867019209719E-2</v>
      </c>
      <c r="AG25" s="7">
        <v>6.7037535751730548E-2</v>
      </c>
      <c r="AH25" s="7">
        <v>9.7627555783290992E-2</v>
      </c>
      <c r="AI25" s="7">
        <f t="shared" si="6"/>
        <v>8.9140273795844507E-2</v>
      </c>
      <c r="AJ25" s="7">
        <f t="shared" si="7"/>
        <v>9.0297137541571981E-2</v>
      </c>
      <c r="AK25" s="7">
        <f t="shared" ref="AK25:AK37" si="65">(AG25*Active_Wt1+AH25*NonActive_Wt1)/SUM(Active_Wt1,NonActive_Wt1)</f>
        <v>8.4296571392701178E-2</v>
      </c>
      <c r="AL25" s="33">
        <f t="shared" si="8"/>
        <v>9.0243386622189115E-2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(AM25*cis_wt1+AN25*First_line_Wt1+AO25*Sec_Line_wt1+AP25*Active_Wt1)/SUM(cis_wt1,First_line_Wt1,Sec_Line_wt1,Active_Wt1)</f>
        <v>0.12297614988764098</v>
      </c>
      <c r="AS25" s="40">
        <f>(AN25*First_line_Wt1+AO25*Sec_Line_wt1)/SUM(First_line_Wt1,Sec_Line_wt1)</f>
        <v>0.12319977897489946</v>
      </c>
      <c r="AT25" s="40">
        <f>(AP25*Active_Wt1+AQ25*NonActive_Wt1)/SUM(Active_Wt1,NonActive_Wt1)</f>
        <v>0.11246975773513349</v>
      </c>
      <c r="AU25" s="40">
        <f>(AM25*cis_wt1+AN25*First_line_Wt1+AO25*Sec_Line_wt1+AP25*Active_Wt1+AQ25*NonActive_Wt1)/SUM(cis_wt1,First_line_Wt1,Sec_Line_wt1,Active_Wt1,NonActive_Wt1)</f>
        <v>0.12421577637654058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(AV25*cis_wt1+AW25*First_line_Wt1+AX25*Sec_Line_wt1+AY25*Active_Wt1)/SUM(cis_wt1,First_line_Wt1,Sec_Line_wt1,Active_Wt1)</f>
        <v>0.1191669792973449</v>
      </c>
      <c r="BB25" s="7">
        <f>(AW25*First_line_Wt1+AX25*Sec_Line_wt1)/SUM(First_line_Wt1,Sec_Line_wt1)</f>
        <v>0.11892732439452119</v>
      </c>
      <c r="BC25" s="7">
        <f>(AY25*Active_Wt1+AZ25*NonActive_Wt1)/SUM(Active_Wt1,NonActive_Wt1)</f>
        <v>0.10813683555974646</v>
      </c>
      <c r="BD25" s="7">
        <f>(AV25*cis_wt1+AW25*First_line_Wt1+AX25*Sec_Line_wt1+AY25*Active_Wt1+AZ25*NonActive_Wt1)/SUM(cis_wt1,First_line_Wt1,Sec_Line_wt1,Active_Wt1,NonActive_Wt1)</f>
        <v>0.12000369144656702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59"/>
        <v>0.11675254006726697</v>
      </c>
      <c r="BK25" s="7">
        <f t="shared" si="60"/>
        <v>0.11619560494412627</v>
      </c>
      <c r="BL25" s="7">
        <f t="shared" ref="BL25:BL37" si="66">(BH25*Active_Wt1+BI25*NonActive_Wt1)/SUM(Active_Wt1,NonActive_Wt1)</f>
        <v>0.10562594222185272</v>
      </c>
      <c r="BM25" s="33">
        <f t="shared" si="61"/>
        <v>0.11709486913758216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(BN25*cis_wt1+BO25*First_line_Wt1+BP25*Sec_Line_wt1+BQ25*Active_Wt1)/SUM(cis_wt1,First_line_Wt1,Sec_Line_wt1,Active_Wt1)</f>
        <v>0.12297614988764098</v>
      </c>
      <c r="BT25" s="40">
        <f>(BO25*First_line_Wt1+BP25*Sec_Line_wt1)/SUM(First_line_Wt1,Sec_Line_wt1)</f>
        <v>0.12319977897489946</v>
      </c>
      <c r="BU25" s="40">
        <f>(BQ25*Active_Wt1+BR25*NonActive_Wt1)/SUM(Active_Wt1,NonActive_Wt1)</f>
        <v>0.11246975773513349</v>
      </c>
      <c r="BV25" s="40">
        <f>(BN25*cis_wt1+BO25*First_line_Wt1+BP25*Sec_Line_wt1+BQ25*Active_Wt1+BR25*NonActive_Wt1)/SUM(cis_wt1,First_line_Wt1,Sec_Line_wt1,Active_Wt1,NonActive_Wt1)</f>
        <v>0.12421577637654058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(BW25*cis_wt1+BX25*First_line_Wt1+BY25*Sec_Line_wt1+BZ25*Active_Wt1)/SUM(cis_wt1,First_line_Wt1,Sec_Line_wt1,Active_Wt1)</f>
        <v>0.1191669792973449</v>
      </c>
      <c r="CC25" s="7">
        <f>(BX25*First_line_Wt1+BY25*Sec_Line_wt1)/SUM(First_line_Wt1,Sec_Line_wt1)</f>
        <v>0.11892732439452119</v>
      </c>
      <c r="CD25" s="7">
        <f>(BZ25*Active_Wt1+CA25*NonActive_Wt1)/SUM(Active_Wt1,NonActive_Wt1)</f>
        <v>0.10813683555974646</v>
      </c>
      <c r="CE25" s="7">
        <f>(BW25*cis_wt1+BX25*First_line_Wt1+BY25*Sec_Line_wt1+BZ25*Active_Wt1+CA25*NonActive_Wt1)/SUM(cis_wt1,First_line_Wt1,Sec_Line_wt1,Active_Wt1,NonActive_Wt1)</f>
        <v>0.12000369144656702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2"/>
        <v>0.11675254006726697</v>
      </c>
      <c r="CL25" s="7">
        <f t="shared" si="63"/>
        <v>0.11619560494412627</v>
      </c>
      <c r="CM25" s="7">
        <f t="shared" ref="CM25:CM37" si="67">(CI25*Active_Wt1+CJ25*NonActive_Wt1)/SUM(Active_Wt1,NonActive_Wt1)</f>
        <v>0.10562594222185272</v>
      </c>
      <c r="CN25" s="112">
        <f t="shared" si="64"/>
        <v>0.11709486913758216</v>
      </c>
      <c r="CO25" s="108">
        <f>C25/SUM(C$9:C$21)</f>
        <v>0.15088272535976907</v>
      </c>
      <c r="CP25" s="40">
        <f t="shared" ref="CP25:CW37" si="68">D25/SUM(D$9:D$21)</f>
        <v>0.13438116768354741</v>
      </c>
      <c r="CQ25" s="40">
        <f t="shared" si="68"/>
        <v>9.0304670417256983E-2</v>
      </c>
      <c r="CR25" s="40">
        <f t="shared" si="68"/>
        <v>8.0152428889132085E-2</v>
      </c>
      <c r="CS25" s="40">
        <f t="shared" si="68"/>
        <v>0.18142627183014651</v>
      </c>
      <c r="CT25" s="40">
        <f t="shared" si="68"/>
        <v>0.11096705852828355</v>
      </c>
      <c r="CU25" s="40">
        <f t="shared" si="68"/>
        <v>0.11194935430366575</v>
      </c>
      <c r="CV25" s="40">
        <f t="shared" si="68"/>
        <v>0.12942037466619216</v>
      </c>
      <c r="CW25" s="48">
        <f t="shared" si="68"/>
        <v>0.11785675522936447</v>
      </c>
    </row>
    <row r="26" spans="1:101" x14ac:dyDescent="0.25">
      <c r="A26" s="89"/>
      <c r="B26" s="2" t="s">
        <v>12</v>
      </c>
      <c r="C26" s="7">
        <v>0.33864634250811354</v>
      </c>
      <c r="D26" s="7">
        <v>0.14543416494158734</v>
      </c>
      <c r="E26" s="7">
        <v>8.6719594685332316E-2</v>
      </c>
      <c r="F26" s="7">
        <v>0.10065712771659367</v>
      </c>
      <c r="G26" s="7">
        <v>0.12747357667222028</v>
      </c>
      <c r="H26" s="7">
        <f t="shared" si="19"/>
        <v>0.1332102888480442</v>
      </c>
      <c r="I26" s="7">
        <f t="shared" si="20"/>
        <v>0.11597689323034466</v>
      </c>
      <c r="J26" s="7">
        <f>(F26*Active_Wt1+G26*NonActive_Wt1)/SUM(Active_Wt1,NonActive_Wt1)</f>
        <v>0.11578709650418911</v>
      </c>
      <c r="K26" s="7">
        <f t="shared" si="22"/>
        <v>0.13246467431661252</v>
      </c>
      <c r="L26" s="7">
        <v>0.3425213578554257</v>
      </c>
      <c r="M26" s="7">
        <v>0.14652602917183588</v>
      </c>
      <c r="N26" s="7">
        <v>8.5907417760523547E-2</v>
      </c>
      <c r="O26" s="7">
        <v>7.5438114020312058E-2</v>
      </c>
      <c r="P26" s="7">
        <v>0.11800158294772956</v>
      </c>
      <c r="Q26" s="40">
        <f t="shared" si="23"/>
        <v>0.13074014516747068</v>
      </c>
      <c r="R26" s="40">
        <f t="shared" si="24"/>
        <v>0.11611349444139504</v>
      </c>
      <c r="S26" s="40">
        <f>(O26*Active_Wt1+P26*NonActive_Wt1)/SUM(Active_Wt1,NonActive_Wt1)</f>
        <v>9.945262680793808E-2</v>
      </c>
      <c r="T26" s="40">
        <f t="shared" si="26"/>
        <v>0.12908448303740719</v>
      </c>
      <c r="U26" s="7">
        <v>0.34197367996211953</v>
      </c>
      <c r="V26" s="7">
        <v>0.14355384339946661</v>
      </c>
      <c r="W26" s="7">
        <v>8.32147838322424E-2</v>
      </c>
      <c r="X26" s="7">
        <v>7.4356624705850555E-2</v>
      </c>
      <c r="Y26" s="7">
        <v>0.11630217048423319</v>
      </c>
      <c r="Z26" s="7">
        <f t="shared" si="14"/>
        <v>0.12830511638709829</v>
      </c>
      <c r="AA26" s="7">
        <f t="shared" si="15"/>
        <v>0.11328156064724418</v>
      </c>
      <c r="AB26" s="7">
        <f>(X26*Active_Wt1+Y26*NonActive_Wt1)/SUM(Active_Wt1,NonActive_Wt1)</f>
        <v>9.8022502296717301E-2</v>
      </c>
      <c r="AC26" s="7">
        <f t="shared" si="17"/>
        <v>0.12674506411135736</v>
      </c>
      <c r="AD26" s="7">
        <v>0.3430223502035834</v>
      </c>
      <c r="AE26" s="7">
        <v>0.14015030651381871</v>
      </c>
      <c r="AF26" s="7">
        <v>8.1921007337666704E-2</v>
      </c>
      <c r="AG26" s="7">
        <v>6.8624111371681049E-2</v>
      </c>
      <c r="AH26" s="7">
        <v>0.11106373736913949</v>
      </c>
      <c r="AI26" s="7">
        <f t="shared" si="6"/>
        <v>0.1258587770884739</v>
      </c>
      <c r="AJ26" s="7">
        <f t="shared" si="7"/>
        <v>0.1109364967234896</v>
      </c>
      <c r="AK26" s="7">
        <f t="shared" si="65"/>
        <v>9.2568751385773737E-2</v>
      </c>
      <c r="AL26" s="33">
        <f t="shared" si="8"/>
        <v>0.12393582954121256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(AM26*cis_wt1+AN26*First_line_Wt1+AO26*Sec_Line_wt1+AP26*Active_Wt1)/SUM(cis_wt1,First_line_Wt1,Sec_Line_wt1,Active_Wt1)</f>
        <v>0.12750996313945209</v>
      </c>
      <c r="AS26" s="40">
        <f>(AN26*First_line_Wt1+AO26*Sec_Line_wt1)/SUM(First_line_Wt1,Sec_Line_wt1)</f>
        <v>0.11596796917393397</v>
      </c>
      <c r="AT26" s="40">
        <f>(AP26*Active_Wt1+AQ26*NonActive_Wt1)/SUM(Active_Wt1,NonActive_Wt1)</f>
        <v>0.1074419696408123</v>
      </c>
      <c r="AU26" s="40">
        <f>(AM26*cis_wt1+AN26*First_line_Wt1+AO26*Sec_Line_wt1+AP26*Active_Wt1+AQ26*NonActive_Wt1)/SUM(cis_wt1,First_line_Wt1,Sec_Line_wt1,Active_Wt1,NonActive_Wt1)</f>
        <v>0.1276390682575835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(AV26*cis_wt1+AW26*First_line_Wt1+AX26*Sec_Line_wt1+AY26*Active_Wt1)/SUM(cis_wt1,First_line_Wt1,Sec_Line_wt1,Active_Wt1)</f>
        <v>0.12542752326661608</v>
      </c>
      <c r="BB26" s="7">
        <f>(AW26*First_line_Wt1+AX26*Sec_Line_wt1)/SUM(First_line_Wt1,Sec_Line_wt1)</f>
        <v>0.11366049074049801</v>
      </c>
      <c r="BC26" s="7">
        <f>(AY26*Active_Wt1+AZ26*NonActive_Wt1)/SUM(Active_Wt1,NonActive_Wt1)</f>
        <v>0.10519631356209407</v>
      </c>
      <c r="BD26" s="7">
        <f>(AV26*cis_wt1+AW26*First_line_Wt1+AX26*Sec_Line_wt1+AY26*Active_Wt1+AZ26*NonActive_Wt1)/SUM(cis_wt1,First_line_Wt1,Sec_Line_wt1,Active_Wt1,NonActive_Wt1)</f>
        <v>0.1253661371986215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59"/>
        <v>0.12381210656516256</v>
      </c>
      <c r="BK26" s="7">
        <f t="shared" si="60"/>
        <v>0.11190164800520191</v>
      </c>
      <c r="BL26" s="7">
        <f t="shared" si="66"/>
        <v>9.881797049458374E-2</v>
      </c>
      <c r="BM26" s="33">
        <f t="shared" si="61"/>
        <v>0.12287691521407648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(BN26*cis_wt1+BO26*First_line_Wt1+BP26*Sec_Line_wt1+BQ26*Active_Wt1)/SUM(cis_wt1,First_line_Wt1,Sec_Line_wt1,Active_Wt1)</f>
        <v>0.12750996313945209</v>
      </c>
      <c r="BT26" s="40">
        <f>(BO26*First_line_Wt1+BP26*Sec_Line_wt1)/SUM(First_line_Wt1,Sec_Line_wt1)</f>
        <v>0.11596796917393397</v>
      </c>
      <c r="BU26" s="40">
        <f>(BQ26*Active_Wt1+BR26*NonActive_Wt1)/SUM(Active_Wt1,NonActive_Wt1)</f>
        <v>0.1074419696408123</v>
      </c>
      <c r="BV26" s="40">
        <f>(BN26*cis_wt1+BO26*First_line_Wt1+BP26*Sec_Line_wt1+BQ26*Active_Wt1+BR26*NonActive_Wt1)/SUM(cis_wt1,First_line_Wt1,Sec_Line_wt1,Active_Wt1,NonActive_Wt1)</f>
        <v>0.1276390682575835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(BW26*cis_wt1+BX26*First_line_Wt1+BY26*Sec_Line_wt1+BZ26*Active_Wt1)/SUM(cis_wt1,First_line_Wt1,Sec_Line_wt1,Active_Wt1)</f>
        <v>0.12542752326661608</v>
      </c>
      <c r="CC26" s="7">
        <f>(BX26*First_line_Wt1+BY26*Sec_Line_wt1)/SUM(First_line_Wt1,Sec_Line_wt1)</f>
        <v>0.11366049074049801</v>
      </c>
      <c r="CD26" s="7">
        <f>(BZ26*Active_Wt1+CA26*NonActive_Wt1)/SUM(Active_Wt1,NonActive_Wt1)</f>
        <v>0.10519631356209407</v>
      </c>
      <c r="CE26" s="7">
        <f>(BW26*cis_wt1+BX26*First_line_Wt1+BY26*Sec_Line_wt1+BZ26*Active_Wt1+CA26*NonActive_Wt1)/SUM(cis_wt1,First_line_Wt1,Sec_Line_wt1,Active_Wt1,NonActive_Wt1)</f>
        <v>0.1253661371986215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2"/>
        <v>0.12381210656516256</v>
      </c>
      <c r="CL26" s="7">
        <f t="shared" si="63"/>
        <v>0.11190164800520191</v>
      </c>
      <c r="CM26" s="7">
        <f t="shared" si="67"/>
        <v>9.881797049458374E-2</v>
      </c>
      <c r="CN26" s="112">
        <f t="shared" si="64"/>
        <v>0.12287691521407648</v>
      </c>
      <c r="CO26" s="108">
        <f t="shared" ref="CO26:CO37" si="69">C26/SUM(C$9:C$21)</f>
        <v>0.44835194108101101</v>
      </c>
      <c r="CP26" s="40">
        <f t="shared" si="68"/>
        <v>0.15269914093852552</v>
      </c>
      <c r="CQ26" s="40">
        <f t="shared" si="68"/>
        <v>8.8457070646720648E-2</v>
      </c>
      <c r="CR26" s="40">
        <f t="shared" si="68"/>
        <v>0.10743071482865334</v>
      </c>
      <c r="CS26" s="40">
        <f t="shared" si="68"/>
        <v>0.18592874901164563</v>
      </c>
      <c r="CT26" s="40">
        <f t="shared" si="68"/>
        <v>0.140960374035873</v>
      </c>
      <c r="CU26" s="40">
        <f t="shared" si="68"/>
        <v>0.12000448003530692</v>
      </c>
      <c r="CV26" s="40">
        <f t="shared" si="68"/>
        <v>0.14561862968822872</v>
      </c>
      <c r="CW26" s="48">
        <f t="shared" si="68"/>
        <v>0.14535750608156048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42"/>
      <c r="R27" s="42"/>
      <c r="S27" s="42"/>
      <c r="T27" s="42"/>
      <c r="U27" s="8"/>
      <c r="V27" s="8"/>
      <c r="W27" s="8"/>
      <c r="X27" s="8"/>
      <c r="Y27" s="8"/>
      <c r="Z27" s="8"/>
      <c r="AA27" s="8"/>
      <c r="AB27" s="8"/>
      <c r="AC27" s="8"/>
      <c r="AD27" s="7">
        <v>6.1309807251010283E-2</v>
      </c>
      <c r="AE27" s="7">
        <v>8.0218932007626087E-2</v>
      </c>
      <c r="AF27" s="7">
        <v>9.2194898956409116E-2</v>
      </c>
      <c r="AG27" s="7">
        <v>0.12093456927222078</v>
      </c>
      <c r="AH27" s="7">
        <v>8.6508600418789869E-2</v>
      </c>
      <c r="AI27" s="44">
        <f t="shared" si="6"/>
        <v>8.8105848252554839E-2</v>
      </c>
      <c r="AJ27" s="44">
        <f t="shared" si="7"/>
        <v>8.6227309670538169E-2</v>
      </c>
      <c r="AK27" s="44">
        <f t="shared" si="65"/>
        <v>0.10151127295520951</v>
      </c>
      <c r="AL27" s="45">
        <f t="shared" si="8"/>
        <v>8.7898250039736725E-2</v>
      </c>
      <c r="AM27" s="8"/>
      <c r="AN27" s="8"/>
      <c r="AO27" s="8"/>
      <c r="AP27" s="8"/>
      <c r="AQ27" s="8"/>
      <c r="AR27" s="42"/>
      <c r="AS27" s="42"/>
      <c r="AT27" s="42"/>
      <c r="AU27" s="42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59"/>
        <v>8.3284167392418992E-2</v>
      </c>
      <c r="BK27" s="44">
        <f t="shared" si="60"/>
        <v>8.1739367219245213E-2</v>
      </c>
      <c r="BL27" s="44">
        <f t="shared" si="66"/>
        <v>9.8281859150817955E-2</v>
      </c>
      <c r="BM27" s="45">
        <f t="shared" si="61"/>
        <v>8.375537779579921E-2</v>
      </c>
      <c r="BN27" s="8"/>
      <c r="BO27" s="8"/>
      <c r="BP27" s="8"/>
      <c r="BQ27" s="8"/>
      <c r="BR27" s="8"/>
      <c r="BS27" s="42"/>
      <c r="BT27" s="42"/>
      <c r="BU27" s="42"/>
      <c r="BV27" s="42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2"/>
        <v>8.3284167392418992E-2</v>
      </c>
      <c r="CL27" s="44">
        <f t="shared" si="63"/>
        <v>8.1739367219245213E-2</v>
      </c>
      <c r="CM27" s="44">
        <f t="shared" si="67"/>
        <v>9.8281859150817955E-2</v>
      </c>
      <c r="CN27" s="113">
        <f t="shared" si="64"/>
        <v>8.375537779579921E-2</v>
      </c>
      <c r="CO27" s="109"/>
      <c r="CP27" s="75"/>
      <c r="CQ27" s="41"/>
      <c r="CR27" s="41"/>
      <c r="CS27" s="41"/>
      <c r="CT27" s="41"/>
      <c r="CU27" s="41"/>
      <c r="CV27" s="41"/>
      <c r="CW27" s="110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42"/>
      <c r="R28" s="42"/>
      <c r="S28" s="42"/>
      <c r="T28" s="42"/>
      <c r="U28" s="7">
        <v>0.11172513429931363</v>
      </c>
      <c r="V28" s="7">
        <v>0.11772817304149408</v>
      </c>
      <c r="W28" s="7">
        <v>8.7875748483980443E-2</v>
      </c>
      <c r="X28" s="7">
        <v>0.11590229539396449</v>
      </c>
      <c r="Y28" s="7">
        <v>0.10376590545409266</v>
      </c>
      <c r="Z28" s="7">
        <f t="shared" ref="Z28:Z37" si="70">(U28*cis_wt1+V28*First_line_Wt1+W28*Sec_Line_wt1+X28*Active_Wt1)/SUM(cis_wt1,First_line_Wt1,Sec_Line_wt1,Active_Wt1)</f>
        <v>0.10503440549493621</v>
      </c>
      <c r="AA28" s="7">
        <f t="shared" ref="AA28:AA37" si="71">(V28*First_line_Wt1+W28*Sec_Line_wt1)/SUM(First_line_Wt1,Sec_Line_wt1)</f>
        <v>0.10275112428524653</v>
      </c>
      <c r="AB28" s="7">
        <f t="shared" ref="AB28:AB37" si="72">(X28*Active_Wt1+Y28*NonActive_Wt1)/SUM(Active_Wt1,NonActive_Wt1)</f>
        <v>0.10905488613078461</v>
      </c>
      <c r="AC28" s="7">
        <f t="shared" ref="AC28:AC37" si="73">(U28*cis_wt1+V28*First_line_Wt1+W28*Sec_Line_wt1+X28*Active_Wt1+Y28*NonActive_Wt1)/SUM(cis_wt1,First_line_Wt1,Sec_Line_wt1,Active_Wt1,NonActive_Wt1)</f>
        <v>0.10486953543790938</v>
      </c>
      <c r="AD28" s="7">
        <v>0.10909601171850487</v>
      </c>
      <c r="AE28" s="7">
        <v>0.12902713845006472</v>
      </c>
      <c r="AF28" s="7">
        <v>0.10626030476856733</v>
      </c>
      <c r="AG28" s="7">
        <v>0.11129160052456401</v>
      </c>
      <c r="AH28" s="7">
        <v>8.5375975379087574E-2</v>
      </c>
      <c r="AI28" s="44">
        <f t="shared" si="6"/>
        <v>0.11615036464762089</v>
      </c>
      <c r="AJ28" s="44">
        <f t="shared" si="7"/>
        <v>0.11760495137054515</v>
      </c>
      <c r="AK28" s="44">
        <f t="shared" si="65"/>
        <v>9.6669880840093564E-2</v>
      </c>
      <c r="AL28" s="45">
        <f t="shared" si="8"/>
        <v>0.11215054190398485</v>
      </c>
      <c r="AM28" s="8"/>
      <c r="AN28" s="8"/>
      <c r="AO28" s="8"/>
      <c r="AP28" s="8"/>
      <c r="AQ28" s="8"/>
      <c r="AR28" s="42"/>
      <c r="AS28" s="42"/>
      <c r="AT28" s="42"/>
      <c r="AU28" s="42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74">(AV28*cis_wt1+AW28*First_line_Wt1+AX28*Sec_Line_wt1+AY28*Active_Wt1)/SUM(cis_wt1,First_line_Wt1,Sec_Line_wt1,Active_Wt1)</f>
        <v>9.9230495886041797E-2</v>
      </c>
      <c r="BB28" s="7">
        <f t="shared" ref="BB28:BB37" si="75">(AW28*First_line_Wt1+AX28*Sec_Line_wt1)/SUM(First_line_Wt1,Sec_Line_wt1)</f>
        <v>9.7758355427921231E-2</v>
      </c>
      <c r="BC28" s="7">
        <f t="shared" ref="BC28:BC37" si="76">(AY28*Active_Wt1+AZ28*NonActive_Wt1)/SUM(Active_Wt1,NonActive_Wt1)</f>
        <v>9.7742506455724104E-2</v>
      </c>
      <c r="BD28" s="7">
        <f t="shared" ref="BD28:BD37" si="77">(AV28*cis_wt1+AW28*First_line_Wt1+AX28*Sec_Line_wt1+AY28*Active_Wt1+AZ28*NonActive_Wt1)/SUM(cis_wt1,First_line_Wt1,Sec_Line_wt1,Active_Wt1,NonActive_Wt1)</f>
        <v>9.8351640521326902E-2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59"/>
        <v>0.10791438438653893</v>
      </c>
      <c r="BK28" s="44">
        <f t="shared" si="60"/>
        <v>0.10946810120458063</v>
      </c>
      <c r="BL28" s="44">
        <f t="shared" si="66"/>
        <v>8.9540634731209073E-2</v>
      </c>
      <c r="BM28" s="45">
        <f t="shared" si="61"/>
        <v>0.10438038724654147</v>
      </c>
      <c r="BN28" s="8"/>
      <c r="BO28" s="8"/>
      <c r="BP28" s="8"/>
      <c r="BQ28" s="8"/>
      <c r="BR28" s="8"/>
      <c r="BS28" s="42"/>
      <c r="BT28" s="42"/>
      <c r="BU28" s="42"/>
      <c r="BV28" s="42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78">(BW28*cis_wt1+BX28*First_line_Wt1+BY28*Sec_Line_wt1+BZ28*Active_Wt1)/SUM(cis_wt1,First_line_Wt1,Sec_Line_wt1,Active_Wt1)</f>
        <v>9.9230495886041797E-2</v>
      </c>
      <c r="CC28" s="7">
        <f t="shared" ref="CC28:CC37" si="79">(BX28*First_line_Wt1+BY28*Sec_Line_wt1)/SUM(First_line_Wt1,Sec_Line_wt1)</f>
        <v>9.7758355427921231E-2</v>
      </c>
      <c r="CD28" s="7">
        <f t="shared" ref="CD28:CD37" si="80">(BZ28*Active_Wt1+CA28*NonActive_Wt1)/SUM(Active_Wt1,NonActive_Wt1)</f>
        <v>9.7742506455724104E-2</v>
      </c>
      <c r="CE28" s="7">
        <f t="shared" ref="CE28:CE37" si="81">(BW28*cis_wt1+BX28*First_line_Wt1+BY28*Sec_Line_wt1+BZ28*Active_Wt1+CA28*NonActive_Wt1)/SUM(cis_wt1,First_line_Wt1,Sec_Line_wt1,Active_Wt1,NonActive_Wt1)</f>
        <v>9.8351640521326902E-2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2"/>
        <v>0.10791438438653893</v>
      </c>
      <c r="CL28" s="44">
        <f t="shared" si="63"/>
        <v>0.10946810120458063</v>
      </c>
      <c r="CM28" s="44">
        <f t="shared" si="67"/>
        <v>8.9540634731209073E-2</v>
      </c>
      <c r="CN28" s="113">
        <f t="shared" si="64"/>
        <v>0.10438038724654147</v>
      </c>
      <c r="CO28" s="109"/>
      <c r="CP28" s="75"/>
      <c r="CQ28" s="41"/>
      <c r="CR28" s="41"/>
      <c r="CS28" s="41"/>
      <c r="CT28" s="41"/>
      <c r="CU28" s="41"/>
      <c r="CV28" s="41"/>
      <c r="CW28" s="110"/>
    </row>
    <row r="29" spans="1:101" x14ac:dyDescent="0.25">
      <c r="A29" s="89"/>
      <c r="B29" s="2" t="s">
        <v>9</v>
      </c>
      <c r="C29" s="7">
        <v>3.4522950046474703E-2</v>
      </c>
      <c r="D29" s="7">
        <v>1.5009962337648784E-2</v>
      </c>
      <c r="E29" s="7">
        <v>1.6541038917305084E-2</v>
      </c>
      <c r="F29" s="7">
        <v>0.16290495234145255</v>
      </c>
      <c r="G29" s="7">
        <v>8.5678936690424354E-2</v>
      </c>
      <c r="H29" s="7">
        <f t="shared" ref="H29:H37" si="82">(C29*cis_wt1+D29*First_line_Wt1+E29*Sec_Line_wt1+F29*Active_Wt1)/SUM(cis_wt1,First_line_Wt1,Sec_Line_wt1,Active_Wt1)</f>
        <v>3.4354470899349683E-2</v>
      </c>
      <c r="I29" s="7">
        <f t="shared" ref="I29:I37" si="83">(D29*First_line_Wt1+E29*Sec_Line_wt1)/SUM(First_line_Wt1,Sec_Line_wt1)</f>
        <v>1.5778107937979582E-2</v>
      </c>
      <c r="J29" s="7">
        <f t="shared" ref="J29:J37" si="84">(F29*Active_Wt1+G29*NonActive_Wt1)/SUM(Active_Wt1,NonActive_Wt1)</f>
        <v>0.11933366487069828</v>
      </c>
      <c r="K29" s="7">
        <f t="shared" ref="K29:K37" si="85">(C29*cis_wt1+D29*First_line_Wt1+E29*Sec_Line_wt1+F29*Active_Wt1+G29*NonActive_Wt1)/SUM(cis_wt1,First_line_Wt1,Sec_Line_wt1,Active_Wt1,NonActive_Wt1)</f>
        <v>4.1025237418379115E-2</v>
      </c>
      <c r="L29" s="7">
        <v>9.3799186056808412E-2</v>
      </c>
      <c r="M29" s="7">
        <v>7.4663600778930472E-2</v>
      </c>
      <c r="N29" s="7">
        <v>9.2299982846221831E-2</v>
      </c>
      <c r="O29" s="7">
        <v>0.21672685532487176</v>
      </c>
      <c r="P29" s="7">
        <v>0.16916942251350697</v>
      </c>
      <c r="Q29" s="40">
        <f t="shared" ref="Q29:Q37" si="86">(L29*cis_wt1+M29*First_line_Wt1+N29*Sec_Line_wt1+O29*Active_Wt1)/SUM(cis_wt1,First_line_Wt1,Sec_Line_wt1,Active_Wt1)</f>
        <v>9.976121435895545E-2</v>
      </c>
      <c r="R29" s="40">
        <f t="shared" ref="R29:R37" si="87">(M29*First_line_Wt1+N29*Sec_Line_wt1)/SUM(First_line_Wt1,Sec_Line_wt1)</f>
        <v>8.3511825270604148E-2</v>
      </c>
      <c r="S29" s="40">
        <f t="shared" ref="S29:S37" si="88">(O29*Active_Wt1+P29*NonActive_Wt1)/SUM(Active_Wt1,NonActive_Wt1)</f>
        <v>0.18989472422336948</v>
      </c>
      <c r="T29" s="40">
        <f t="shared" ref="T29:T37" si="89">(L29*cis_wt1+M29*First_line_Wt1+N29*Sec_Line_wt1+O29*Active_Wt1+P29*NonActive_Wt1)/SUM(cis_wt1,First_line_Wt1,Sec_Line_wt1,Active_Wt1,NonActive_Wt1)</f>
        <v>0.10878236916235769</v>
      </c>
      <c r="U29" s="7">
        <v>8.677373867653225E-2</v>
      </c>
      <c r="V29" s="7">
        <v>7.6218752378438726E-2</v>
      </c>
      <c r="W29" s="7">
        <v>9.5072184617822672E-2</v>
      </c>
      <c r="X29" s="7">
        <v>0.1934264238456769</v>
      </c>
      <c r="Y29" s="7">
        <v>0.12973421689415174</v>
      </c>
      <c r="Z29" s="7">
        <f t="shared" si="70"/>
        <v>9.8204133850394199E-2</v>
      </c>
      <c r="AA29" s="7">
        <f t="shared" si="71"/>
        <v>8.5677574502847811E-2</v>
      </c>
      <c r="AB29" s="7">
        <f t="shared" si="72"/>
        <v>0.1574909759873783</v>
      </c>
      <c r="AC29" s="7">
        <f t="shared" si="73"/>
        <v>0.10230217596478659</v>
      </c>
      <c r="AD29" s="7">
        <v>8.6575809062460304E-2</v>
      </c>
      <c r="AE29" s="7">
        <v>6.3430699433632109E-2</v>
      </c>
      <c r="AF29" s="7">
        <v>8.1326778521805726E-2</v>
      </c>
      <c r="AG29" s="7">
        <v>0.17983993681652052</v>
      </c>
      <c r="AH29" s="7">
        <v>0.12496360952429705</v>
      </c>
      <c r="AI29" s="7">
        <f t="shared" si="6"/>
        <v>8.6014409060997471E-2</v>
      </c>
      <c r="AJ29" s="7">
        <f t="shared" si="7"/>
        <v>7.2409214680621573E-2</v>
      </c>
      <c r="AK29" s="7">
        <f t="shared" si="65"/>
        <v>0.14887845043616196</v>
      </c>
      <c r="AL29" s="33">
        <f t="shared" si="8"/>
        <v>9.1076732036772648E-2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0">(AM29*cis_wt1+AN29*First_line_Wt1+AO29*Sec_Line_wt1+AP29*Active_Wt1)/SUM(cis_wt1,First_line_Wt1,Sec_Line_wt1,Active_Wt1)</f>
        <v>9.4534676666032769E-2</v>
      </c>
      <c r="AS29" s="40">
        <f t="shared" ref="AS29:AS37" si="91">(AN29*First_line_Wt1+AO29*Sec_Line_wt1)/SUM(First_line_Wt1,Sec_Line_wt1)</f>
        <v>7.9965875998847982E-2</v>
      </c>
      <c r="AT29" s="40">
        <f t="shared" ref="AT29:AT37" si="92">(AP29*Active_Wt1+AQ29*NonActive_Wt1)/SUM(Active_Wt1,NonActive_Wt1)</f>
        <v>0.1816179339810281</v>
      </c>
      <c r="AU29" s="40">
        <f t="shared" ref="AU29:AU37" si="93">(AM29*cis_wt1+AN29*First_line_Wt1+AO29*Sec_Line_wt1+AP29*Active_Wt1+AQ29*NonActive_Wt1)/SUM(cis_wt1,First_line_Wt1,Sec_Line_wt1,Active_Wt1,NonActive_Wt1)</f>
        <v>0.10351145869904166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74"/>
        <v>9.216787559615075E-2</v>
      </c>
      <c r="BB29" s="7">
        <f t="shared" si="75"/>
        <v>8.051836726490548E-2</v>
      </c>
      <c r="BC29" s="7">
        <f t="shared" si="76"/>
        <v>0.16072288842622362</v>
      </c>
      <c r="BD29" s="7">
        <f t="shared" si="77"/>
        <v>9.8684253341874195E-2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59"/>
        <v>8.2171459664896321E-2</v>
      </c>
      <c r="BK29" s="7">
        <f t="shared" si="60"/>
        <v>7.0026403750417382E-2</v>
      </c>
      <c r="BL29" s="7">
        <f t="shared" si="66"/>
        <v>0.15262084171768234</v>
      </c>
      <c r="BM29" s="33">
        <f t="shared" si="61"/>
        <v>8.9604262996527892E-2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94">(BN29*cis_wt1+BO29*First_line_Wt1+BP29*Sec_Line_wt1+BQ29*Active_Wt1)/SUM(cis_wt1,First_line_Wt1,Sec_Line_wt1,Active_Wt1)</f>
        <v>9.4534676666032769E-2</v>
      </c>
      <c r="BT29" s="40">
        <f t="shared" ref="BT29:BT37" si="95">(BO29*First_line_Wt1+BP29*Sec_Line_wt1)/SUM(First_line_Wt1,Sec_Line_wt1)</f>
        <v>7.9965875998847982E-2</v>
      </c>
      <c r="BU29" s="40">
        <f t="shared" ref="BU29:BU37" si="96">(BQ29*Active_Wt1+BR29*NonActive_Wt1)/SUM(Active_Wt1,NonActive_Wt1)</f>
        <v>0.1816179339810281</v>
      </c>
      <c r="BV29" s="40">
        <f t="shared" ref="BV29:BV37" si="97">(BN29*cis_wt1+BO29*First_line_Wt1+BP29*Sec_Line_wt1+BQ29*Active_Wt1+BR29*NonActive_Wt1)/SUM(cis_wt1,First_line_Wt1,Sec_Line_wt1,Active_Wt1,NonActive_Wt1)</f>
        <v>0.10351145869904166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78"/>
        <v>9.216787559615075E-2</v>
      </c>
      <c r="CC29" s="7">
        <f t="shared" si="79"/>
        <v>8.051836726490548E-2</v>
      </c>
      <c r="CD29" s="7">
        <f t="shared" si="80"/>
        <v>0.16072288842622362</v>
      </c>
      <c r="CE29" s="7">
        <f t="shared" si="81"/>
        <v>9.8684253341874195E-2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2"/>
        <v>8.2171459664896321E-2</v>
      </c>
      <c r="CL29" s="7">
        <f t="shared" si="63"/>
        <v>7.0026403750417382E-2</v>
      </c>
      <c r="CM29" s="7">
        <f t="shared" si="67"/>
        <v>0.15262084171768234</v>
      </c>
      <c r="CN29" s="112">
        <f t="shared" si="64"/>
        <v>8.9604262996527892E-2</v>
      </c>
      <c r="CO29" s="108">
        <f t="shared" si="69"/>
        <v>4.5706773475071176E-2</v>
      </c>
      <c r="CP29" s="40">
        <f t="shared" si="68"/>
        <v>1.5759765632780726E-2</v>
      </c>
      <c r="CQ29" s="40">
        <f t="shared" si="68"/>
        <v>1.687244795582158E-2</v>
      </c>
      <c r="CR29" s="40">
        <f t="shared" si="68"/>
        <v>0.17386742376004488</v>
      </c>
      <c r="CS29" s="40">
        <f t="shared" si="68"/>
        <v>0.12496846743745736</v>
      </c>
      <c r="CT29" s="40">
        <f t="shared" si="68"/>
        <v>3.6353190955849692E-2</v>
      </c>
      <c r="CU29" s="40">
        <f t="shared" si="68"/>
        <v>1.6326042078723145E-2</v>
      </c>
      <c r="CV29" s="40">
        <f t="shared" si="68"/>
        <v>0.15007894038967207</v>
      </c>
      <c r="CW29" s="48">
        <f t="shared" si="68"/>
        <v>4.5018237717371852E-2</v>
      </c>
    </row>
    <row r="30" spans="1:101" x14ac:dyDescent="0.25">
      <c r="A30" s="89"/>
      <c r="B30" s="2" t="s">
        <v>8</v>
      </c>
      <c r="C30" s="7">
        <v>3.4032381287582625E-2</v>
      </c>
      <c r="D30" s="7">
        <v>2.6833176019652637E-2</v>
      </c>
      <c r="E30" s="7">
        <v>3.4090603548274957E-2</v>
      </c>
      <c r="F30" s="7">
        <v>3.2785945184826838E-2</v>
      </c>
      <c r="G30" s="7">
        <v>1.9061133131965606E-2</v>
      </c>
      <c r="H30" s="7">
        <f t="shared" si="82"/>
        <v>3.1044620061275036E-2</v>
      </c>
      <c r="I30" s="7">
        <f t="shared" si="83"/>
        <v>3.0474248647830573E-2</v>
      </c>
      <c r="J30" s="7">
        <f t="shared" si="84"/>
        <v>2.504234056666825E-2</v>
      </c>
      <c r="K30" s="7">
        <f t="shared" si="85"/>
        <v>2.9487096915984636E-2</v>
      </c>
      <c r="L30" s="7">
        <v>2.7885672896091947E-2</v>
      </c>
      <c r="M30" s="7">
        <v>4.389673985096499E-2</v>
      </c>
      <c r="N30" s="7">
        <v>7.7160638884528704E-2</v>
      </c>
      <c r="O30" s="7">
        <v>9.0768541002907585E-2</v>
      </c>
      <c r="P30" s="7">
        <v>8.3511579956627557E-2</v>
      </c>
      <c r="Q30" s="40">
        <f t="shared" si="86"/>
        <v>6.1277770705085152E-2</v>
      </c>
      <c r="R30" s="40">
        <f t="shared" si="87"/>
        <v>6.0585335334683833E-2</v>
      </c>
      <c r="S30" s="40">
        <f t="shared" si="88"/>
        <v>8.6674128864123068E-2</v>
      </c>
      <c r="T30" s="40">
        <f t="shared" si="89"/>
        <v>6.4167553346943018E-2</v>
      </c>
      <c r="U30" s="7">
        <v>2.058984786660573E-2</v>
      </c>
      <c r="V30" s="7">
        <v>5.0430634350593549E-2</v>
      </c>
      <c r="W30" s="7">
        <v>8.169524462114934E-2</v>
      </c>
      <c r="X30" s="7">
        <v>9.6876076282132115E-2</v>
      </c>
      <c r="Y30" s="7">
        <v>8.0801744747244802E-2</v>
      </c>
      <c r="Z30" s="7">
        <f t="shared" si="70"/>
        <v>6.5780617227553115E-2</v>
      </c>
      <c r="AA30" s="7">
        <f t="shared" si="71"/>
        <v>6.6116180811486847E-2</v>
      </c>
      <c r="AB30" s="7">
        <f t="shared" si="72"/>
        <v>8.7806861532381375E-2</v>
      </c>
      <c r="AC30" s="7">
        <f t="shared" si="73"/>
        <v>6.7732949959944777E-2</v>
      </c>
      <c r="AD30" s="7">
        <v>2.1383688605457699E-2</v>
      </c>
      <c r="AE30" s="7">
        <v>4.6369065695275921E-2</v>
      </c>
      <c r="AF30" s="7">
        <v>7.6005454904024938E-2</v>
      </c>
      <c r="AG30" s="7">
        <v>8.771986839894258E-2</v>
      </c>
      <c r="AH30" s="7">
        <v>8.732725925238212E-2</v>
      </c>
      <c r="AI30" s="7">
        <f t="shared" si="6"/>
        <v>6.0892595434959562E-2</v>
      </c>
      <c r="AJ30" s="7">
        <f t="shared" si="7"/>
        <v>6.12377288848742E-2</v>
      </c>
      <c r="AK30" s="7">
        <f t="shared" si="65"/>
        <v>8.7498356440255831E-2</v>
      </c>
      <c r="AL30" s="33">
        <f t="shared" si="8"/>
        <v>6.4328373433173547E-2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0"/>
        <v>5.4612471232985148E-2</v>
      </c>
      <c r="AS30" s="40">
        <f t="shared" si="91"/>
        <v>5.3677797662451808E-2</v>
      </c>
      <c r="AT30" s="40">
        <f t="shared" si="92"/>
        <v>7.6496138270735828E-2</v>
      </c>
      <c r="AU30" s="40">
        <f t="shared" si="93"/>
        <v>5.6971094554485492E-2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74"/>
        <v>5.852885993971705E-2</v>
      </c>
      <c r="BB30" s="7">
        <f t="shared" si="75"/>
        <v>5.8129223541562046E-2</v>
      </c>
      <c r="BC30" s="7">
        <f t="shared" si="76"/>
        <v>7.7250814537622767E-2</v>
      </c>
      <c r="BD30" s="7">
        <f t="shared" si="77"/>
        <v>6.01073220404705E-2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59"/>
        <v>5.5257556968815492E-2</v>
      </c>
      <c r="BK30" s="7">
        <f t="shared" si="60"/>
        <v>5.4255524832406206E-2</v>
      </c>
      <c r="BL30" s="7">
        <f t="shared" si="66"/>
        <v>7.6978744926870249E-2</v>
      </c>
      <c r="BM30" s="33">
        <f t="shared" si="61"/>
        <v>5.7959231989171231E-2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94"/>
        <v>5.4612471232985148E-2</v>
      </c>
      <c r="BT30" s="40">
        <f t="shared" si="95"/>
        <v>5.3677797662451808E-2</v>
      </c>
      <c r="BU30" s="40">
        <f t="shared" si="96"/>
        <v>7.6496138270735828E-2</v>
      </c>
      <c r="BV30" s="40">
        <f t="shared" si="97"/>
        <v>5.6971094554485492E-2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78"/>
        <v>5.852885993971705E-2</v>
      </c>
      <c r="CC30" s="7">
        <f t="shared" si="79"/>
        <v>5.8129223541562046E-2</v>
      </c>
      <c r="CD30" s="7">
        <f t="shared" si="80"/>
        <v>7.7250814537622767E-2</v>
      </c>
      <c r="CE30" s="7">
        <f t="shared" si="81"/>
        <v>6.01073220404705E-2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2"/>
        <v>5.5257556968815492E-2</v>
      </c>
      <c r="CL30" s="7">
        <f t="shared" si="63"/>
        <v>5.4255524832406206E-2</v>
      </c>
      <c r="CM30" s="7">
        <f t="shared" si="67"/>
        <v>7.6978744926870249E-2</v>
      </c>
      <c r="CN30" s="112">
        <f t="shared" si="64"/>
        <v>5.7959231989171231E-2</v>
      </c>
      <c r="CO30" s="108">
        <f t="shared" si="69"/>
        <v>4.5057283350199394E-2</v>
      </c>
      <c r="CP30" s="40">
        <f t="shared" si="68"/>
        <v>2.8173592693978719E-2</v>
      </c>
      <c r="CQ30" s="40">
        <f t="shared" si="68"/>
        <v>3.4773628006464288E-2</v>
      </c>
      <c r="CR30" s="40">
        <f t="shared" si="68"/>
        <v>3.4992231622742224E-2</v>
      </c>
      <c r="CS30" s="40">
        <f t="shared" si="68"/>
        <v>2.7801939276276114E-2</v>
      </c>
      <c r="CT30" s="40">
        <f t="shared" si="68"/>
        <v>3.2850775217751843E-2</v>
      </c>
      <c r="CU30" s="40">
        <f t="shared" si="68"/>
        <v>3.1532542919443532E-2</v>
      </c>
      <c r="CV30" s="40">
        <f t="shared" si="68"/>
        <v>3.1494280689318768E-2</v>
      </c>
      <c r="CW30" s="48">
        <f t="shared" si="68"/>
        <v>3.2357086079026182E-2</v>
      </c>
    </row>
    <row r="31" spans="1:101" x14ac:dyDescent="0.25">
      <c r="A31" s="89"/>
      <c r="B31" s="2" t="s">
        <v>7</v>
      </c>
      <c r="C31" s="7">
        <v>0.13338900172556944</v>
      </c>
      <c r="D31" s="7">
        <v>0.18360651727786401</v>
      </c>
      <c r="E31" s="7">
        <v>9.208692045957681E-2</v>
      </c>
      <c r="F31" s="7">
        <v>0.11297476309590182</v>
      </c>
      <c r="G31" s="7">
        <v>0.11058416363655509</v>
      </c>
      <c r="H31" s="7">
        <f t="shared" si="82"/>
        <v>0.13447181132460531</v>
      </c>
      <c r="I31" s="7">
        <f t="shared" si="83"/>
        <v>0.13769086774464676</v>
      </c>
      <c r="J31" s="7">
        <f t="shared" si="84"/>
        <v>0.11162597544458344</v>
      </c>
      <c r="K31" s="7">
        <f t="shared" si="85"/>
        <v>0.13136707525069322</v>
      </c>
      <c r="L31" s="7">
        <v>0.13151122316200839</v>
      </c>
      <c r="M31" s="7">
        <v>0.18268558532302454</v>
      </c>
      <c r="N31" s="7">
        <v>8.6859010310313206E-2</v>
      </c>
      <c r="O31" s="7">
        <v>0.10027300554202574</v>
      </c>
      <c r="P31" s="7">
        <v>8.86263992308991E-2</v>
      </c>
      <c r="Q31" s="40">
        <f t="shared" si="86"/>
        <v>0.13038275382712422</v>
      </c>
      <c r="R31" s="40">
        <f t="shared" si="87"/>
        <v>0.13460911222635738</v>
      </c>
      <c r="S31" s="40">
        <f t="shared" si="88"/>
        <v>9.3701934545252857E-2</v>
      </c>
      <c r="T31" s="40">
        <f t="shared" si="89"/>
        <v>0.12495557815361417</v>
      </c>
      <c r="U31" s="7">
        <v>0.12886812672079651</v>
      </c>
      <c r="V31" s="7">
        <v>0.18254334678273476</v>
      </c>
      <c r="W31" s="7">
        <v>8.6675442809234296E-2</v>
      </c>
      <c r="X31" s="7">
        <v>9.6696168477069494E-2</v>
      </c>
      <c r="Y31" s="7">
        <v>8.1758371912208527E-2</v>
      </c>
      <c r="Z31" s="7">
        <f t="shared" si="70"/>
        <v>0.12961422132513864</v>
      </c>
      <c r="AA31" s="7">
        <f t="shared" si="71"/>
        <v>0.13444613882550072</v>
      </c>
      <c r="AB31" s="7">
        <f t="shared" si="72"/>
        <v>8.8268192194461192E-2</v>
      </c>
      <c r="AC31" s="7">
        <f t="shared" si="73"/>
        <v>0.12339427937186062</v>
      </c>
      <c r="AD31" s="7">
        <v>0.12643481754809907</v>
      </c>
      <c r="AE31" s="7">
        <v>0.18098609743200877</v>
      </c>
      <c r="AF31" s="7">
        <v>8.3896377195943311E-2</v>
      </c>
      <c r="AG31" s="7">
        <v>9.7241783261488773E-2</v>
      </c>
      <c r="AH31" s="7">
        <v>7.7078164621290302E-2</v>
      </c>
      <c r="AI31" s="7">
        <f t="shared" si="6"/>
        <v>0.12773491370435455</v>
      </c>
      <c r="AJ31" s="7">
        <f t="shared" si="7"/>
        <v>0.13227590068050252</v>
      </c>
      <c r="AK31" s="7">
        <f t="shared" si="65"/>
        <v>8.5865373164238729E-2</v>
      </c>
      <c r="AL31" s="33">
        <f t="shared" si="8"/>
        <v>0.12115093196118863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0"/>
        <v>0.12058763289393033</v>
      </c>
      <c r="AS31" s="40">
        <f t="shared" si="91"/>
        <v>0.12401144163995656</v>
      </c>
      <c r="AT31" s="40">
        <f t="shared" si="92"/>
        <v>9.5693059821767179E-2</v>
      </c>
      <c r="AU31" s="40">
        <f t="shared" si="93"/>
        <v>0.11728404580205025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74"/>
        <v>0.11987394150839067</v>
      </c>
      <c r="BB31" s="7">
        <f t="shared" si="75"/>
        <v>0.12375926788722498</v>
      </c>
      <c r="BC31" s="7">
        <f t="shared" si="76"/>
        <v>9.1716939188049892E-2</v>
      </c>
      <c r="BD31" s="7">
        <f t="shared" si="77"/>
        <v>0.11603962113128648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59"/>
        <v>0.11778051816747127</v>
      </c>
      <c r="BK31" s="7">
        <f t="shared" si="60"/>
        <v>0.12177835532652243</v>
      </c>
      <c r="BL31" s="7">
        <f t="shared" si="66"/>
        <v>8.8319123077906875E-2</v>
      </c>
      <c r="BM31" s="33">
        <f t="shared" si="61"/>
        <v>0.11376196575184677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94"/>
        <v>0.12058763289393033</v>
      </c>
      <c r="BT31" s="40">
        <f t="shared" si="95"/>
        <v>0.12401144163995656</v>
      </c>
      <c r="BU31" s="40">
        <f t="shared" si="96"/>
        <v>9.5693059821767179E-2</v>
      </c>
      <c r="BV31" s="40">
        <f t="shared" si="97"/>
        <v>0.11728404580205025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78"/>
        <v>0.11987394150839067</v>
      </c>
      <c r="CC31" s="7">
        <f t="shared" si="79"/>
        <v>0.12375926788722498</v>
      </c>
      <c r="CD31" s="7">
        <f t="shared" si="80"/>
        <v>9.1716939188049892E-2</v>
      </c>
      <c r="CE31" s="7">
        <f t="shared" si="81"/>
        <v>0.11603962113128648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2"/>
        <v>0.11778051816747127</v>
      </c>
      <c r="CL31" s="7">
        <f t="shared" si="63"/>
        <v>0.12177835532652243</v>
      </c>
      <c r="CM31" s="7">
        <f t="shared" si="67"/>
        <v>8.8319123077906875E-2</v>
      </c>
      <c r="CN31" s="112">
        <f t="shared" si="64"/>
        <v>0.11376196575184677</v>
      </c>
      <c r="CO31" s="108">
        <f t="shared" si="69"/>
        <v>0.17660080838193176</v>
      </c>
      <c r="CP31" s="40">
        <f t="shared" si="68"/>
        <v>0.19277834386648468</v>
      </c>
      <c r="CQ31" s="40">
        <f t="shared" si="68"/>
        <v>9.3931933818291874E-2</v>
      </c>
      <c r="CR31" s="40">
        <f t="shared" si="68"/>
        <v>0.12057724904651415</v>
      </c>
      <c r="CS31" s="40">
        <f t="shared" si="68"/>
        <v>0.16129440894494421</v>
      </c>
      <c r="CT31" s="40">
        <f t="shared" si="68"/>
        <v>0.142295291043324</v>
      </c>
      <c r="CU31" s="40">
        <f t="shared" si="68"/>
        <v>0.14247252645825545</v>
      </c>
      <c r="CV31" s="40">
        <f t="shared" si="68"/>
        <v>0.14038543216483557</v>
      </c>
      <c r="CW31" s="48">
        <f t="shared" si="68"/>
        <v>0.14415307732557273</v>
      </c>
    </row>
    <row r="32" spans="1:101" x14ac:dyDescent="0.25">
      <c r="A32" s="89"/>
      <c r="B32" s="2" t="s">
        <v>6</v>
      </c>
      <c r="C32" s="7">
        <v>9.8132846283194242E-2</v>
      </c>
      <c r="D32" s="7">
        <v>0.13135709112715407</v>
      </c>
      <c r="E32" s="7">
        <v>0.13672101192048022</v>
      </c>
      <c r="F32" s="7">
        <v>0.13504168867538657</v>
      </c>
      <c r="G32" s="7">
        <v>0.13093376692299116</v>
      </c>
      <c r="H32" s="7">
        <f t="shared" si="82"/>
        <v>0.13109804942235323</v>
      </c>
      <c r="I32" s="7">
        <f t="shared" si="83"/>
        <v>0.13404818588535442</v>
      </c>
      <c r="J32" s="7">
        <f t="shared" si="84"/>
        <v>0.1327239795708563</v>
      </c>
      <c r="K32" s="7">
        <f t="shared" si="85"/>
        <v>0.13107669722356233</v>
      </c>
      <c r="L32" s="7">
        <v>9.6746837055088519E-2</v>
      </c>
      <c r="M32" s="7">
        <v>0.12799070187084505</v>
      </c>
      <c r="N32" s="7">
        <v>0.11347985901490648</v>
      </c>
      <c r="O32" s="7">
        <v>7.96990553399132E-2</v>
      </c>
      <c r="P32" s="7">
        <v>8.1697246226031681E-2</v>
      </c>
      <c r="Q32" s="40">
        <f t="shared" si="86"/>
        <v>0.11393339131884993</v>
      </c>
      <c r="R32" s="40">
        <f t="shared" si="87"/>
        <v>0.12071056954762516</v>
      </c>
      <c r="S32" s="40">
        <f t="shared" si="88"/>
        <v>8.0826444196978375E-2</v>
      </c>
      <c r="T32" s="40">
        <f t="shared" si="89"/>
        <v>0.10974358059070512</v>
      </c>
      <c r="U32" s="7">
        <v>9.3810849215406333E-2</v>
      </c>
      <c r="V32" s="7">
        <v>0.12606216287858002</v>
      </c>
      <c r="W32" s="7">
        <v>0.10309520404168117</v>
      </c>
      <c r="X32" s="7">
        <v>7.6756560402462704E-2</v>
      </c>
      <c r="Y32" s="7">
        <v>8.012636559966653E-2</v>
      </c>
      <c r="Z32" s="7">
        <f t="shared" si="70"/>
        <v>0.10841098160000967</v>
      </c>
      <c r="AA32" s="7">
        <f t="shared" si="71"/>
        <v>0.11453957242297874</v>
      </c>
      <c r="AB32" s="7">
        <f t="shared" si="72"/>
        <v>7.8657820615488525E-2</v>
      </c>
      <c r="AC32" s="7">
        <f t="shared" si="73"/>
        <v>0.10473476078581263</v>
      </c>
      <c r="AD32" s="7">
        <v>8.8107505248851969E-2</v>
      </c>
      <c r="AE32" s="7">
        <v>0.12783555009282732</v>
      </c>
      <c r="AF32" s="7">
        <v>9.8805070994427424E-2</v>
      </c>
      <c r="AG32" s="7">
        <v>7.0484876538279076E-2</v>
      </c>
      <c r="AH32" s="7">
        <v>7.8780051437090201E-2</v>
      </c>
      <c r="AI32" s="7">
        <f t="shared" si="6"/>
        <v>0.10618657098252771</v>
      </c>
      <c r="AJ32" s="7">
        <f t="shared" si="7"/>
        <v>0.11327087377863741</v>
      </c>
      <c r="AK32" s="7">
        <f t="shared" si="65"/>
        <v>7.5165053899358208E-2</v>
      </c>
      <c r="AL32" s="33">
        <f t="shared" si="8"/>
        <v>0.10262447851514497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0"/>
        <v>0.11014872430590129</v>
      </c>
      <c r="AS32" s="40">
        <f t="shared" si="91"/>
        <v>0.11683250095070132</v>
      </c>
      <c r="AT32" s="40">
        <f t="shared" si="92"/>
        <v>8.7442283824887668E-2</v>
      </c>
      <c r="AU32" s="40">
        <f t="shared" si="93"/>
        <v>0.10794804296837671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74"/>
        <v>0.10596630255294506</v>
      </c>
      <c r="BB32" s="7">
        <f t="shared" si="75"/>
        <v>0.11236456109124168</v>
      </c>
      <c r="BC32" s="7">
        <f t="shared" si="76"/>
        <v>8.4239026328358182E-2</v>
      </c>
      <c r="BD32" s="7">
        <f t="shared" si="77"/>
        <v>0.10404173533686384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59"/>
        <v>0.10453653205507683</v>
      </c>
      <c r="BK32" s="7">
        <f t="shared" si="60"/>
        <v>0.11140114870506859</v>
      </c>
      <c r="BL32" s="7">
        <f t="shared" si="66"/>
        <v>8.1470462264403506E-2</v>
      </c>
      <c r="BM32" s="33">
        <f t="shared" si="61"/>
        <v>0.10266829467114848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94"/>
        <v>0.11014872430590129</v>
      </c>
      <c r="BT32" s="40">
        <f t="shared" si="95"/>
        <v>0.11683250095070132</v>
      </c>
      <c r="BU32" s="40">
        <f t="shared" si="96"/>
        <v>8.7442283824887668E-2</v>
      </c>
      <c r="BV32" s="40">
        <f t="shared" si="97"/>
        <v>0.10794804296837671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78"/>
        <v>0.10596630255294506</v>
      </c>
      <c r="CC32" s="7">
        <f t="shared" si="79"/>
        <v>0.11236456109124168</v>
      </c>
      <c r="CD32" s="7">
        <f t="shared" si="80"/>
        <v>8.4239026328358182E-2</v>
      </c>
      <c r="CE32" s="7">
        <f t="shared" si="81"/>
        <v>0.10404173533686384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2"/>
        <v>0.10453653205507683</v>
      </c>
      <c r="CL32" s="7">
        <f t="shared" si="63"/>
        <v>0.11140114870506859</v>
      </c>
      <c r="CM32" s="7">
        <f t="shared" si="67"/>
        <v>8.1470462264403506E-2</v>
      </c>
      <c r="CN32" s="112">
        <f t="shared" si="64"/>
        <v>0.10266829467114848</v>
      </c>
      <c r="CO32" s="108">
        <f t="shared" si="69"/>
        <v>0.12992330520687811</v>
      </c>
      <c r="CP32" s="40">
        <f t="shared" si="68"/>
        <v>0.13791886507105292</v>
      </c>
      <c r="CQ32" s="40">
        <f t="shared" si="68"/>
        <v>0.13946029446083902</v>
      </c>
      <c r="CR32" s="40">
        <f t="shared" si="68"/>
        <v>0.14412913894098339</v>
      </c>
      <c r="CS32" s="40">
        <f t="shared" si="68"/>
        <v>0.19097566823571666</v>
      </c>
      <c r="CT32" s="40">
        <f t="shared" si="68"/>
        <v>0.13872524593823515</v>
      </c>
      <c r="CU32" s="40">
        <f t="shared" si="68"/>
        <v>0.13870334338839851</v>
      </c>
      <c r="CV32" s="40">
        <f t="shared" si="68"/>
        <v>0.1669191526119434</v>
      </c>
      <c r="CW32" s="48">
        <f t="shared" si="68"/>
        <v>0.14383443670638588</v>
      </c>
    </row>
    <row r="33" spans="1:101" x14ac:dyDescent="0.25">
      <c r="A33" s="89"/>
      <c r="B33" s="2" t="s">
        <v>5</v>
      </c>
      <c r="C33" s="7">
        <v>0.16396137787525611</v>
      </c>
      <c r="D33" s="7">
        <v>0.14974969012454095</v>
      </c>
      <c r="E33" s="7">
        <v>0.1312837773724361</v>
      </c>
      <c r="F33" s="7">
        <v>0.13096367782691198</v>
      </c>
      <c r="G33" s="7">
        <v>0.10896343333854022</v>
      </c>
      <c r="H33" s="7">
        <f t="shared" si="82"/>
        <v>0.14138989271333152</v>
      </c>
      <c r="I33" s="7">
        <f t="shared" si="83"/>
        <v>0.14048528766087984</v>
      </c>
      <c r="J33" s="7">
        <f t="shared" si="84"/>
        <v>0.11855103463991415</v>
      </c>
      <c r="K33" s="7">
        <f t="shared" si="85"/>
        <v>0.13717534637185472</v>
      </c>
      <c r="L33" s="7">
        <v>0.17071374706002271</v>
      </c>
      <c r="M33" s="7">
        <v>0.15479736520903381</v>
      </c>
      <c r="N33" s="7">
        <v>0.1372098457557214</v>
      </c>
      <c r="O33" s="7">
        <v>0.11105790580904606</v>
      </c>
      <c r="P33" s="7">
        <v>0.1012039460822169</v>
      </c>
      <c r="Q33" s="40">
        <f t="shared" si="86"/>
        <v>0.14405592020544136</v>
      </c>
      <c r="R33" s="40">
        <f t="shared" si="87"/>
        <v>0.14597365523377775</v>
      </c>
      <c r="S33" s="40">
        <f t="shared" si="88"/>
        <v>0.10549825459095047</v>
      </c>
      <c r="T33" s="40">
        <f t="shared" si="89"/>
        <v>0.13848634417869524</v>
      </c>
      <c r="U33" s="7">
        <v>0.14674032124695763</v>
      </c>
      <c r="V33" s="7">
        <v>0.13692668225526319</v>
      </c>
      <c r="W33" s="7">
        <v>0.1336849714397223</v>
      </c>
      <c r="X33" s="7">
        <v>0.10638784874718021</v>
      </c>
      <c r="Y33" s="7">
        <v>8.5810030549790195E-2</v>
      </c>
      <c r="Z33" s="7">
        <f t="shared" si="70"/>
        <v>0.1329403446790621</v>
      </c>
      <c r="AA33" s="7">
        <f t="shared" si="71"/>
        <v>0.13530030645304075</v>
      </c>
      <c r="AB33" s="7">
        <f t="shared" si="72"/>
        <v>9.4777745278279299E-2</v>
      </c>
      <c r="AC33" s="7">
        <f t="shared" si="73"/>
        <v>0.12681470232352959</v>
      </c>
      <c r="AD33" s="7">
        <v>0.14264536563902361</v>
      </c>
      <c r="AE33" s="7">
        <v>0.12878642967714962</v>
      </c>
      <c r="AF33" s="7">
        <v>0.12948486080187671</v>
      </c>
      <c r="AG33" s="7">
        <v>9.0335068541467042E-2</v>
      </c>
      <c r="AH33" s="7">
        <v>8.2926931531419792E-2</v>
      </c>
      <c r="AI33" s="7">
        <f t="shared" si="6"/>
        <v>0.12581226992253328</v>
      </c>
      <c r="AJ33" s="7">
        <f t="shared" si="7"/>
        <v>0.12913683461621128</v>
      </c>
      <c r="AK33" s="7">
        <f t="shared" si="65"/>
        <v>8.6155362200716498E-2</v>
      </c>
      <c r="AL33" s="33">
        <f t="shared" si="8"/>
        <v>0.12023835746017626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0"/>
        <v>0.15167072877214252</v>
      </c>
      <c r="AS33" s="40">
        <f t="shared" si="91"/>
        <v>0.15517685166464576</v>
      </c>
      <c r="AT33" s="40">
        <f t="shared" si="92"/>
        <v>0.11013521480389445</v>
      </c>
      <c r="AU33" s="40">
        <f t="shared" si="93"/>
        <v>0.14615582302090865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74"/>
        <v>0.1417227858791083</v>
      </c>
      <c r="BB33" s="7">
        <f t="shared" si="75"/>
        <v>0.14532508202909444</v>
      </c>
      <c r="BC33" s="7">
        <f t="shared" si="76"/>
        <v>9.9928488713674296E-2</v>
      </c>
      <c r="BD33" s="7">
        <f t="shared" si="77"/>
        <v>0.13552293648340039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59"/>
        <v>0.13517917333410026</v>
      </c>
      <c r="BK33" s="7">
        <f t="shared" si="60"/>
        <v>0.1390358605574302</v>
      </c>
      <c r="BL33" s="7">
        <f t="shared" si="66"/>
        <v>9.3970457699799781E-2</v>
      </c>
      <c r="BM33" s="33">
        <f t="shared" si="61"/>
        <v>0.12963748291154722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94"/>
        <v>0.15167072877214252</v>
      </c>
      <c r="BT33" s="40">
        <f t="shared" si="95"/>
        <v>0.15517685166464576</v>
      </c>
      <c r="BU33" s="40">
        <f t="shared" si="96"/>
        <v>0.11013521480389445</v>
      </c>
      <c r="BV33" s="40">
        <f t="shared" si="97"/>
        <v>0.14615582302090865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78"/>
        <v>0.1417227858791083</v>
      </c>
      <c r="CC33" s="7">
        <f t="shared" si="79"/>
        <v>0.14532508202909444</v>
      </c>
      <c r="CD33" s="7">
        <f t="shared" si="80"/>
        <v>9.9928488713674296E-2</v>
      </c>
      <c r="CE33" s="7">
        <f t="shared" si="81"/>
        <v>0.13552293648340039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2"/>
        <v>0.13517917333410026</v>
      </c>
      <c r="CL33" s="7">
        <f t="shared" si="63"/>
        <v>0.1390358605574302</v>
      </c>
      <c r="CM33" s="7">
        <f t="shared" si="67"/>
        <v>9.3970457699799781E-2</v>
      </c>
      <c r="CN33" s="112">
        <f t="shared" si="64"/>
        <v>0.12963748291154722</v>
      </c>
      <c r="CO33" s="108">
        <f t="shared" si="69"/>
        <v>0.21707720652830303</v>
      </c>
      <c r="CP33" s="40">
        <f t="shared" si="68"/>
        <v>0.15723024261192023</v>
      </c>
      <c r="CQ33" s="40">
        <f t="shared" si="68"/>
        <v>0.13391412185377907</v>
      </c>
      <c r="CR33" s="40">
        <f t="shared" si="68"/>
        <v>0.13977670379337878</v>
      </c>
      <c r="CS33" s="40">
        <f t="shared" si="68"/>
        <v>0.1589304652582457</v>
      </c>
      <c r="CT33" s="40">
        <f t="shared" si="68"/>
        <v>0.14961586176348707</v>
      </c>
      <c r="CU33" s="40">
        <f t="shared" si="68"/>
        <v>0.14536398957394545</v>
      </c>
      <c r="CV33" s="40">
        <f t="shared" si="68"/>
        <v>0.14909467232181145</v>
      </c>
      <c r="CW33" s="48">
        <f t="shared" si="68"/>
        <v>0.15052666944870455</v>
      </c>
    </row>
    <row r="34" spans="1:101" x14ac:dyDescent="0.25">
      <c r="A34" s="89"/>
      <c r="B34" s="2" t="s">
        <v>4</v>
      </c>
      <c r="C34" s="7">
        <v>3.2550469988140235E-2</v>
      </c>
      <c r="D34" s="7">
        <v>9.1121487265435966E-2</v>
      </c>
      <c r="E34" s="7">
        <v>0.12013085107185603</v>
      </c>
      <c r="F34" s="7">
        <v>0.1217474245258592</v>
      </c>
      <c r="G34" s="7">
        <v>8.5913636405990423E-2</v>
      </c>
      <c r="H34" s="7">
        <f t="shared" si="82"/>
        <v>0.10129007488247557</v>
      </c>
      <c r="I34" s="7">
        <f t="shared" si="83"/>
        <v>0.10567556997585094</v>
      </c>
      <c r="J34" s="7">
        <f t="shared" si="84"/>
        <v>0.10152982984387698</v>
      </c>
      <c r="K34" s="7">
        <f t="shared" si="85"/>
        <v>9.9291561514827612E-2</v>
      </c>
      <c r="L34" s="7">
        <v>3.6218902692384751E-2</v>
      </c>
      <c r="M34" s="7">
        <v>8.3153406802551247E-2</v>
      </c>
      <c r="N34" s="7">
        <v>0.11359715697402145</v>
      </c>
      <c r="O34" s="7">
        <v>0.10046258933324205</v>
      </c>
      <c r="P34" s="7">
        <v>8.1447197373956767E-2</v>
      </c>
      <c r="Q34" s="40">
        <f t="shared" si="86"/>
        <v>9.335356027703462E-2</v>
      </c>
      <c r="R34" s="40">
        <f t="shared" si="87"/>
        <v>9.8427125349689074E-2</v>
      </c>
      <c r="S34" s="40">
        <f t="shared" si="88"/>
        <v>8.9734014222348626E-2</v>
      </c>
      <c r="T34" s="40">
        <f t="shared" si="89"/>
        <v>9.1806061130320124E-2</v>
      </c>
      <c r="U34" s="7">
        <v>3.7056907205394361E-2</v>
      </c>
      <c r="V34" s="7">
        <v>7.6977792141509752E-2</v>
      </c>
      <c r="W34" s="7">
        <v>0.11234911509466937</v>
      </c>
      <c r="X34" s="7">
        <v>0.11173316897409601</v>
      </c>
      <c r="Y34" s="7">
        <v>7.9236904458248922E-2</v>
      </c>
      <c r="Z34" s="7">
        <f t="shared" si="70"/>
        <v>9.1765494780138332E-2</v>
      </c>
      <c r="AA34" s="7">
        <f t="shared" si="71"/>
        <v>9.4723688372545148E-2</v>
      </c>
      <c r="AB34" s="7">
        <f t="shared" si="72"/>
        <v>9.3398621075834826E-2</v>
      </c>
      <c r="AC34" s="7">
        <f t="shared" si="73"/>
        <v>9.0137123211886591E-2</v>
      </c>
      <c r="AD34" s="7">
        <v>4.1925233632648107E-2</v>
      </c>
      <c r="AE34" s="7">
        <v>8.1233437169363792E-2</v>
      </c>
      <c r="AF34" s="7">
        <v>0.10438988460194533</v>
      </c>
      <c r="AG34" s="7">
        <v>9.7018425043196549E-2</v>
      </c>
      <c r="AH34" s="7">
        <v>7.8301809427217761E-2</v>
      </c>
      <c r="AI34" s="7">
        <f t="shared" si="6"/>
        <v>8.8986284766582074E-2</v>
      </c>
      <c r="AJ34" s="7">
        <f t="shared" si="7"/>
        <v>9.2851094607910661E-2</v>
      </c>
      <c r="AK34" s="7">
        <f t="shared" si="65"/>
        <v>8.6458420974508551E-2</v>
      </c>
      <c r="AL34" s="33">
        <f t="shared" si="8"/>
        <v>8.7597597339081928E-2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0"/>
        <v>9.5444655673549206E-2</v>
      </c>
      <c r="AS34" s="40">
        <f t="shared" si="91"/>
        <v>9.8247533889994437E-2</v>
      </c>
      <c r="AT34" s="40">
        <f t="shared" si="92"/>
        <v>0.10282638492821418</v>
      </c>
      <c r="AU34" s="40">
        <f t="shared" si="93"/>
        <v>9.4956238533509221E-2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74"/>
        <v>9.379033169689957E-2</v>
      </c>
      <c r="BB34" s="7">
        <f t="shared" si="75"/>
        <v>9.5380954428565992E-2</v>
      </c>
      <c r="BC34" s="7">
        <f t="shared" si="76"/>
        <v>0.10441347719464249</v>
      </c>
      <c r="BD34" s="7">
        <f t="shared" si="77"/>
        <v>9.3327446521569157E-2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59"/>
        <v>8.9236665146370575E-2</v>
      </c>
      <c r="BK34" s="7">
        <f t="shared" si="60"/>
        <v>9.1898725551641081E-2</v>
      </c>
      <c r="BL34" s="7">
        <f t="shared" si="66"/>
        <v>9.8455377813774392E-2</v>
      </c>
      <c r="BM34" s="33">
        <f t="shared" si="61"/>
        <v>8.9221525124942747E-2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94"/>
        <v>9.5444655673549206E-2</v>
      </c>
      <c r="BT34" s="40">
        <f t="shared" si="95"/>
        <v>9.8247533889994437E-2</v>
      </c>
      <c r="BU34" s="40">
        <f t="shared" si="96"/>
        <v>0.10282638492821418</v>
      </c>
      <c r="BV34" s="40">
        <f t="shared" si="97"/>
        <v>9.4956238533509221E-2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78"/>
        <v>9.379033169689957E-2</v>
      </c>
      <c r="CC34" s="7">
        <f t="shared" si="79"/>
        <v>9.5380954428565992E-2</v>
      </c>
      <c r="CD34" s="7">
        <f t="shared" si="80"/>
        <v>0.10441347719464249</v>
      </c>
      <c r="CE34" s="7">
        <f t="shared" si="81"/>
        <v>9.3327446521569157E-2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2"/>
        <v>8.9236665146370575E-2</v>
      </c>
      <c r="CL34" s="7">
        <f t="shared" si="63"/>
        <v>9.1898725551641081E-2</v>
      </c>
      <c r="CM34" s="7">
        <f t="shared" si="67"/>
        <v>9.8455377813774392E-2</v>
      </c>
      <c r="CN34" s="112">
        <f t="shared" si="64"/>
        <v>8.9221525124942747E-2</v>
      </c>
      <c r="CO34" s="108">
        <f t="shared" si="69"/>
        <v>4.309530200206492E-2</v>
      </c>
      <c r="CP34" s="40">
        <f t="shared" si="68"/>
        <v>9.5673343550749565E-2</v>
      </c>
      <c r="CQ34" s="40">
        <f t="shared" si="68"/>
        <v>0.12253774038811542</v>
      </c>
      <c r="CR34" s="40">
        <f t="shared" si="68"/>
        <v>0.12994025502283818</v>
      </c>
      <c r="CS34" s="40">
        <f t="shared" si="68"/>
        <v>0.12531079269142584</v>
      </c>
      <c r="CT34" s="40">
        <f t="shared" si="68"/>
        <v>0.10718306344821779</v>
      </c>
      <c r="CU34" s="40">
        <f t="shared" si="68"/>
        <v>0.1093454176445264</v>
      </c>
      <c r="CV34" s="40">
        <f t="shared" si="68"/>
        <v>0.12768810291230939</v>
      </c>
      <c r="CW34" s="48">
        <f t="shared" si="68"/>
        <v>0.10895564293799923</v>
      </c>
    </row>
    <row r="35" spans="1:101" x14ac:dyDescent="0.25">
      <c r="A35" s="89"/>
      <c r="B35" s="2" t="s">
        <v>3</v>
      </c>
      <c r="C35" s="7">
        <v>1.2666694560934055E-2</v>
      </c>
      <c r="D35" s="7">
        <v>2.0840642994713353E-2</v>
      </c>
      <c r="E35" s="7">
        <v>0.12666581513293179</v>
      </c>
      <c r="F35" s="7">
        <v>9.9264585148398754E-2</v>
      </c>
      <c r="G35" s="7">
        <v>3.1829795331961973E-2</v>
      </c>
      <c r="H35" s="7">
        <f t="shared" si="82"/>
        <v>7.1628278303190046E-2</v>
      </c>
      <c r="I35" s="7">
        <f t="shared" si="83"/>
        <v>7.3933441527670937E-2</v>
      </c>
      <c r="J35" s="7">
        <f t="shared" si="84"/>
        <v>6.1217554133627776E-2</v>
      </c>
      <c r="K35" s="7">
        <f t="shared" si="85"/>
        <v>6.6455571999858215E-2</v>
      </c>
      <c r="L35" s="7">
        <v>1.2820970757744448E-2</v>
      </c>
      <c r="M35" s="7">
        <v>1.4802073270755603E-2</v>
      </c>
      <c r="N35" s="7">
        <v>8.763436183509675E-2</v>
      </c>
      <c r="O35" s="7">
        <v>7.7602139632047665E-2</v>
      </c>
      <c r="P35" s="7">
        <v>2.6932478551825866E-2</v>
      </c>
      <c r="Q35" s="40">
        <f t="shared" si="86"/>
        <v>5.1085196783524099E-2</v>
      </c>
      <c r="R35" s="40">
        <f t="shared" si="87"/>
        <v>5.1342245569178796E-2</v>
      </c>
      <c r="S35" s="40">
        <f t="shared" si="88"/>
        <v>4.9014074452711449E-2</v>
      </c>
      <c r="T35" s="40">
        <f t="shared" si="89"/>
        <v>4.7946008841862515E-2</v>
      </c>
      <c r="U35" s="7">
        <v>1.9907501053361813E-2</v>
      </c>
      <c r="V35" s="7">
        <v>1.4061876264057463E-2</v>
      </c>
      <c r="W35" s="7">
        <v>8.5961012435345249E-2</v>
      </c>
      <c r="X35" s="7">
        <v>7.7141391258303924E-2</v>
      </c>
      <c r="Y35" s="7">
        <v>3.042675502593847E-2</v>
      </c>
      <c r="Z35" s="7">
        <f t="shared" si="70"/>
        <v>5.0670931664267276E-2</v>
      </c>
      <c r="AA35" s="7">
        <f t="shared" si="71"/>
        <v>5.0133883276245912E-2</v>
      </c>
      <c r="AB35" s="7">
        <f t="shared" si="72"/>
        <v>5.0784770018515696E-2</v>
      </c>
      <c r="AC35" s="7">
        <f t="shared" si="73"/>
        <v>4.8039746446012832E-2</v>
      </c>
      <c r="AD35" s="7">
        <v>2.3496997495506728E-2</v>
      </c>
      <c r="AE35" s="7">
        <v>2.1333532382191364E-2</v>
      </c>
      <c r="AF35" s="7">
        <v>8.7832897536132479E-2</v>
      </c>
      <c r="AG35" s="7">
        <v>7.7042671647684302E-2</v>
      </c>
      <c r="AH35" s="7">
        <v>3.281452878625337E-2</v>
      </c>
      <c r="AI35" s="7">
        <f t="shared" si="6"/>
        <v>5.4612609179392937E-2</v>
      </c>
      <c r="AJ35" s="7">
        <f t="shared" si="7"/>
        <v>5.4696458473881576E-2</v>
      </c>
      <c r="AK35" s="7">
        <f t="shared" si="65"/>
        <v>5.2088941862877804E-2</v>
      </c>
      <c r="AL35" s="33">
        <f t="shared" si="8"/>
        <v>5.177945928441724E-2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0"/>
        <v>5.0897264382569196E-2</v>
      </c>
      <c r="AS35" s="40">
        <f t="shared" si="91"/>
        <v>5.0052903323918638E-2</v>
      </c>
      <c r="AT35" s="40">
        <f t="shared" si="92"/>
        <v>5.0027912953120972E-2</v>
      </c>
      <c r="AU35" s="40">
        <f t="shared" si="93"/>
        <v>4.7287161494646783E-2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74"/>
        <v>5.0380196456812069E-2</v>
      </c>
      <c r="BB35" s="7">
        <f t="shared" si="75"/>
        <v>4.9061778931424507E-2</v>
      </c>
      <c r="BC35" s="7">
        <f t="shared" si="76"/>
        <v>5.1183043898800587E-2</v>
      </c>
      <c r="BD35" s="7">
        <f t="shared" si="77"/>
        <v>4.7234025963580673E-2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59"/>
        <v>5.0113136642783274E-2</v>
      </c>
      <c r="BK35" s="7">
        <f t="shared" si="60"/>
        <v>4.7933168538377424E-2</v>
      </c>
      <c r="BL35" s="7">
        <f t="shared" si="66"/>
        <v>5.3939293716713015E-2</v>
      </c>
      <c r="BM35" s="33">
        <f t="shared" si="61"/>
        <v>4.7287808890073502E-2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94"/>
        <v>5.0897264382569196E-2</v>
      </c>
      <c r="BT35" s="40">
        <f t="shared" si="95"/>
        <v>5.0052903323918638E-2</v>
      </c>
      <c r="BU35" s="40">
        <f t="shared" si="96"/>
        <v>5.0027912953120972E-2</v>
      </c>
      <c r="BV35" s="40">
        <f t="shared" si="97"/>
        <v>4.7287161494646783E-2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78"/>
        <v>5.0380196456812069E-2</v>
      </c>
      <c r="CC35" s="7">
        <f t="shared" si="79"/>
        <v>4.9061778931424507E-2</v>
      </c>
      <c r="CD35" s="7">
        <f t="shared" si="80"/>
        <v>5.1183043898800587E-2</v>
      </c>
      <c r="CE35" s="7">
        <f t="shared" si="81"/>
        <v>4.7234025963580673E-2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2"/>
        <v>5.0113136642783274E-2</v>
      </c>
      <c r="CL35" s="7">
        <f t="shared" si="63"/>
        <v>4.7933168538377424E-2</v>
      </c>
      <c r="CM35" s="7">
        <f t="shared" si="67"/>
        <v>5.3939293716713015E-2</v>
      </c>
      <c r="CN35" s="112">
        <f t="shared" si="64"/>
        <v>4.7287808890073502E-2</v>
      </c>
      <c r="CO35" s="108">
        <f t="shared" si="69"/>
        <v>1.6770112003613336E-2</v>
      </c>
      <c r="CP35" s="40">
        <f t="shared" si="68"/>
        <v>2.1881710416375669E-2</v>
      </c>
      <c r="CQ35" s="40">
        <f t="shared" si="68"/>
        <v>0.12920363613776578</v>
      </c>
      <c r="CR35" s="40">
        <f t="shared" si="68"/>
        <v>0.10594446296627433</v>
      </c>
      <c r="CS35" s="40">
        <f t="shared" si="68"/>
        <v>4.6425888265345154E-2</v>
      </c>
      <c r="CT35" s="40">
        <f t="shared" si="68"/>
        <v>7.579556345441793E-2</v>
      </c>
      <c r="CU35" s="40">
        <f t="shared" si="68"/>
        <v>7.6500964637217256E-2</v>
      </c>
      <c r="CV35" s="40">
        <f t="shared" si="68"/>
        <v>7.6989721782006346E-2</v>
      </c>
      <c r="CW35" s="48">
        <f t="shared" si="68"/>
        <v>7.2923715405319375E-2</v>
      </c>
    </row>
    <row r="36" spans="1:101" x14ac:dyDescent="0.25">
      <c r="A36" s="89"/>
      <c r="B36" s="2" t="s">
        <v>2</v>
      </c>
      <c r="C36" s="7">
        <v>2.9289770277112648E-2</v>
      </c>
      <c r="D36" s="7">
        <v>0.12855443307290668</v>
      </c>
      <c r="E36" s="7">
        <v>0.14142148570018659</v>
      </c>
      <c r="F36" s="7">
        <v>0.26691402023141586</v>
      </c>
      <c r="G36" s="7">
        <v>0.2703136516828622</v>
      </c>
      <c r="H36" s="7">
        <f t="shared" si="82"/>
        <v>0.14120869564721725</v>
      </c>
      <c r="I36" s="7">
        <f t="shared" si="83"/>
        <v>0.13500987102826265</v>
      </c>
      <c r="J36" s="7">
        <f t="shared" si="84"/>
        <v>0.26883210855977069</v>
      </c>
      <c r="K36" s="7">
        <f t="shared" si="85"/>
        <v>0.15798878297767543</v>
      </c>
      <c r="L36" s="7">
        <v>4.4132133426701171E-2</v>
      </c>
      <c r="M36" s="7">
        <v>0.12719598314413941</v>
      </c>
      <c r="N36" s="7">
        <v>0.1478420882403968</v>
      </c>
      <c r="O36" s="7">
        <v>0.25098503542389133</v>
      </c>
      <c r="P36" s="7">
        <v>0.26781682484160624</v>
      </c>
      <c r="Q36" s="40">
        <f t="shared" si="86"/>
        <v>0.1426708373110197</v>
      </c>
      <c r="R36" s="40">
        <f t="shared" si="87"/>
        <v>0.13755419448665598</v>
      </c>
      <c r="S36" s="40">
        <f t="shared" si="88"/>
        <v>0.26048161153472543</v>
      </c>
      <c r="T36" s="40">
        <f t="shared" si="89"/>
        <v>0.15893636780885659</v>
      </c>
      <c r="U36" s="7">
        <v>4.7578814070657616E-2</v>
      </c>
      <c r="V36" s="7">
        <v>0.12801674350964695</v>
      </c>
      <c r="W36" s="7">
        <v>0.15128821066982143</v>
      </c>
      <c r="X36" s="7">
        <v>0.25294143219012383</v>
      </c>
      <c r="Y36" s="7">
        <v>0.26564389140294414</v>
      </c>
      <c r="Z36" s="7">
        <f t="shared" si="70"/>
        <v>0.1448994862170471</v>
      </c>
      <c r="AA36" s="7">
        <f t="shared" si="71"/>
        <v>0.13969210668210402</v>
      </c>
      <c r="AB36" s="7">
        <f t="shared" si="72"/>
        <v>0.260108220445112</v>
      </c>
      <c r="AC36" s="7">
        <f t="shared" si="73"/>
        <v>0.16059293227750807</v>
      </c>
      <c r="AD36" s="7">
        <v>5.605413562733539E-2</v>
      </c>
      <c r="AE36" s="7">
        <v>0.1327071312850038</v>
      </c>
      <c r="AF36" s="7">
        <v>0.13230770119635607</v>
      </c>
      <c r="AG36" s="7">
        <v>0.247799411362845</v>
      </c>
      <c r="AH36" s="7">
        <v>0.26665404118692926</v>
      </c>
      <c r="AI36" s="7">
        <f t="shared" si="6"/>
        <v>0.13928627450787259</v>
      </c>
      <c r="AJ36" s="7">
        <f t="shared" si="7"/>
        <v>0.13250673604069579</v>
      </c>
      <c r="AK36" s="7">
        <f t="shared" si="65"/>
        <v>0.2584372837079903</v>
      </c>
      <c r="AL36" s="33">
        <f t="shared" si="8"/>
        <v>0.15584057508305668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0"/>
        <v>0.13331762731859317</v>
      </c>
      <c r="AS36" s="40">
        <f t="shared" si="91"/>
        <v>0.12857881956963504</v>
      </c>
      <c r="AT36" s="40">
        <f t="shared" si="92"/>
        <v>0.2379112281874125</v>
      </c>
      <c r="AU36" s="40">
        <f t="shared" si="93"/>
        <v>0.14753075593042306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74"/>
        <v>0.13498622677794109</v>
      </c>
      <c r="BB36" s="7">
        <f t="shared" si="75"/>
        <v>0.13004006549445632</v>
      </c>
      <c r="BC36" s="7">
        <f t="shared" si="76"/>
        <v>0.23710942069659474</v>
      </c>
      <c r="BD36" s="7">
        <f t="shared" si="77"/>
        <v>0.14876714072921954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59"/>
        <v>0.1304193707089488</v>
      </c>
      <c r="BK36" s="7">
        <f t="shared" si="60"/>
        <v>0.12466774822982393</v>
      </c>
      <c r="BL36" s="7">
        <f t="shared" si="66"/>
        <v>0.23569108637772557</v>
      </c>
      <c r="BM36" s="33">
        <f t="shared" si="61"/>
        <v>0.14489687351700975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94"/>
        <v>0.13331762731859317</v>
      </c>
      <c r="BT36" s="40">
        <f t="shared" si="95"/>
        <v>0.12857881956963504</v>
      </c>
      <c r="BU36" s="40">
        <f t="shared" si="96"/>
        <v>0.2379112281874125</v>
      </c>
      <c r="BV36" s="40">
        <f t="shared" si="97"/>
        <v>0.14753075593042306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78"/>
        <v>0.13498622677794109</v>
      </c>
      <c r="CC36" s="7">
        <f t="shared" si="79"/>
        <v>0.13004006549445632</v>
      </c>
      <c r="CD36" s="7">
        <f t="shared" si="80"/>
        <v>0.23710942069659474</v>
      </c>
      <c r="CE36" s="7">
        <f t="shared" si="81"/>
        <v>0.14876714072921954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2"/>
        <v>0.1304193707089488</v>
      </c>
      <c r="CL36" s="7">
        <f t="shared" si="63"/>
        <v>0.12466774822982393</v>
      </c>
      <c r="CM36" s="7">
        <f t="shared" si="67"/>
        <v>0.23569108637772557</v>
      </c>
      <c r="CN36" s="112">
        <f t="shared" si="64"/>
        <v>0.14489687351700975</v>
      </c>
      <c r="CO36" s="108">
        <f t="shared" si="69"/>
        <v>3.8778287874896296E-2</v>
      </c>
      <c r="CP36" s="40">
        <f t="shared" si="68"/>
        <v>0.13497620385111256</v>
      </c>
      <c r="CQ36" s="40">
        <f t="shared" si="68"/>
        <v>0.1442549448822722</v>
      </c>
      <c r="CR36" s="40">
        <f t="shared" si="68"/>
        <v>0.28487564310384661</v>
      </c>
      <c r="CS36" s="40">
        <f t="shared" si="68"/>
        <v>0.3942705650081364</v>
      </c>
      <c r="CT36" s="40">
        <f t="shared" si="68"/>
        <v>0.14942412277369474</v>
      </c>
      <c r="CU36" s="40">
        <f t="shared" si="68"/>
        <v>0.13969842544584912</v>
      </c>
      <c r="CV36" s="40">
        <f t="shared" si="68"/>
        <v>0.33809435115470438</v>
      </c>
      <c r="CW36" s="48">
        <f t="shared" si="68"/>
        <v>0.17336588491212371</v>
      </c>
    </row>
    <row r="37" spans="1:101" ht="15.75" thickBot="1" x14ac:dyDescent="0.3">
      <c r="A37" s="90"/>
      <c r="B37" s="34" t="s">
        <v>1</v>
      </c>
      <c r="C37" s="35">
        <v>0</v>
      </c>
      <c r="D37" s="35">
        <v>0</v>
      </c>
      <c r="E37" s="35">
        <v>8.3379133215203509E-3</v>
      </c>
      <c r="F37" s="35">
        <v>1.1156252639860101E-2</v>
      </c>
      <c r="G37" s="35">
        <v>2.566723133921063E-2</v>
      </c>
      <c r="H37" s="35">
        <f t="shared" si="82"/>
        <v>4.630810838206852E-3</v>
      </c>
      <c r="I37" s="35">
        <f t="shared" si="83"/>
        <v>4.1831555122495241E-3</v>
      </c>
      <c r="J37" s="35">
        <f t="shared" si="84"/>
        <v>1.9343416240899455E-2</v>
      </c>
      <c r="K37" s="35">
        <f t="shared" si="85"/>
        <v>7.364965931599435E-3</v>
      </c>
      <c r="L37" s="35">
        <v>0</v>
      </c>
      <c r="M37" s="35">
        <v>0</v>
      </c>
      <c r="N37" s="35">
        <v>8.3379133215203509E-3</v>
      </c>
      <c r="O37" s="35">
        <v>1.1065027051027059E-2</v>
      </c>
      <c r="P37" s="35">
        <v>6.4260820873104738E-2</v>
      </c>
      <c r="Q37" s="43">
        <f t="shared" si="86"/>
        <v>4.6202844188731719E-3</v>
      </c>
      <c r="R37" s="43">
        <f t="shared" si="87"/>
        <v>4.1831555122495241E-3</v>
      </c>
      <c r="S37" s="43">
        <f t="shared" si="88"/>
        <v>4.107834840804906E-2</v>
      </c>
      <c r="T37" s="43">
        <f t="shared" si="89"/>
        <v>1.2371911009110916E-2</v>
      </c>
      <c r="U37" s="35">
        <v>0</v>
      </c>
      <c r="V37" s="35">
        <v>0</v>
      </c>
      <c r="W37" s="35">
        <v>8.3379133215203509E-3</v>
      </c>
      <c r="X37" s="35">
        <v>9.1151520779150213E-3</v>
      </c>
      <c r="Y37" s="35">
        <v>8.7100479881724729E-2</v>
      </c>
      <c r="Z37" s="35">
        <f t="shared" si="70"/>
        <v>4.3952905122535222E-3</v>
      </c>
      <c r="AA37" s="35">
        <f t="shared" si="71"/>
        <v>4.1831555122495241E-3</v>
      </c>
      <c r="AB37" s="35">
        <f t="shared" si="72"/>
        <v>5.3114847097731281E-2</v>
      </c>
      <c r="AC37" s="35">
        <f t="shared" si="73"/>
        <v>1.514468653016198E-2</v>
      </c>
      <c r="AD37" s="35">
        <v>6.0126081196109994E-2</v>
      </c>
      <c r="AE37" s="35">
        <v>6.2154147738575603E-2</v>
      </c>
      <c r="AF37" s="35">
        <v>5.8443523450034979E-2</v>
      </c>
      <c r="AG37" s="35">
        <v>5.415034236683483E-2</v>
      </c>
      <c r="AH37" s="35">
        <v>6.4260820873104738E-2</v>
      </c>
      <c r="AI37" s="35">
        <f t="shared" si="6"/>
        <v>5.9569575511852331E-2</v>
      </c>
      <c r="AJ37" s="35">
        <f t="shared" si="7"/>
        <v>6.0292516674789819E-2</v>
      </c>
      <c r="AK37" s="35">
        <f t="shared" si="65"/>
        <v>5.9854722707447454E-2</v>
      </c>
      <c r="AL37" s="36">
        <f t="shared" si="8"/>
        <v>6.0179308160912597E-2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0"/>
        <v>3.144634081025359E-2</v>
      </c>
      <c r="AS37" s="43">
        <f t="shared" si="91"/>
        <v>2.5885053845278002E-2</v>
      </c>
      <c r="AT37" s="43">
        <f t="shared" si="92"/>
        <v>7.867113314330984E-2</v>
      </c>
      <c r="AU37" s="43">
        <f t="shared" si="93"/>
        <v>3.6751942994954316E-2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74"/>
        <v>3.1078435977546667E-2</v>
      </c>
      <c r="BB37" s="35">
        <f t="shared" si="75"/>
        <v>2.5885053845278002E-2</v>
      </c>
      <c r="BC37" s="35">
        <f t="shared" si="76"/>
        <v>8.7289048109566697E-2</v>
      </c>
      <c r="BD37" s="35">
        <f t="shared" si="77"/>
        <v>3.8422876995359838E-2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59"/>
        <v>6.1720141862145701E-2</v>
      </c>
      <c r="BK37" s="35">
        <f t="shared" si="60"/>
        <v>5.7892610087907248E-2</v>
      </c>
      <c r="BL37" s="35">
        <f t="shared" si="66"/>
        <v>8.3269834872925719E-2</v>
      </c>
      <c r="BM37" s="36">
        <f t="shared" si="61"/>
        <v>6.3090983979731632E-2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94"/>
        <v>3.144634081025359E-2</v>
      </c>
      <c r="BT37" s="43">
        <f t="shared" si="95"/>
        <v>2.5885053845278002E-2</v>
      </c>
      <c r="BU37" s="43">
        <f t="shared" si="96"/>
        <v>7.867113314330984E-2</v>
      </c>
      <c r="BV37" s="43">
        <f t="shared" si="97"/>
        <v>3.6751942994954316E-2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78"/>
        <v>3.1078435977546667E-2</v>
      </c>
      <c r="CC37" s="35">
        <f t="shared" si="79"/>
        <v>2.5885053845278002E-2</v>
      </c>
      <c r="CD37" s="35">
        <f t="shared" si="80"/>
        <v>8.7289048109566697E-2</v>
      </c>
      <c r="CE37" s="35">
        <f t="shared" si="81"/>
        <v>3.8422876995359838E-2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2"/>
        <v>6.1720141862145701E-2</v>
      </c>
      <c r="CL37" s="35">
        <f t="shared" si="63"/>
        <v>5.7892610087907248E-2</v>
      </c>
      <c r="CM37" s="35">
        <f t="shared" si="67"/>
        <v>8.3269834872925719E-2</v>
      </c>
      <c r="CN37" s="114">
        <f t="shared" si="64"/>
        <v>6.3090983979731632E-2</v>
      </c>
      <c r="CO37" s="111">
        <f t="shared" si="69"/>
        <v>0</v>
      </c>
      <c r="CP37" s="43">
        <f t="shared" si="68"/>
        <v>0</v>
      </c>
      <c r="CQ37" s="43">
        <f t="shared" si="68"/>
        <v>8.5049681148095472E-3</v>
      </c>
      <c r="CR37" s="43">
        <f t="shared" si="68"/>
        <v>1.1906997776488714E-2</v>
      </c>
      <c r="CS37" s="43">
        <f t="shared" si="68"/>
        <v>3.7437375949394988E-2</v>
      </c>
      <c r="CT37" s="43">
        <f t="shared" si="68"/>
        <v>4.9002283043438968E-3</v>
      </c>
      <c r="CU37" s="43">
        <f t="shared" si="68"/>
        <v>4.3284260180801899E-3</v>
      </c>
      <c r="CV37" s="43">
        <f t="shared" si="68"/>
        <v>2.4327078331970252E-2</v>
      </c>
      <c r="CW37" s="50">
        <f t="shared" si="68"/>
        <v>8.0818005684606242E-3</v>
      </c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  <pageSetup orientation="portrait" r:id="rId1"/>
  <ignoredErrors>
    <ignoredError sqref="Q5:CJ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7"/>
  <sheetViews>
    <sheetView showGridLines="0" zoomScale="84" zoomScaleNormal="84" workbookViewId="0">
      <pane xSplit="2" ySplit="5" topLeftCell="BZ6" activePane="bottomRight" state="frozen"/>
      <selection activeCell="CW25" sqref="CW25"/>
      <selection pane="topRight" activeCell="CW25" sqref="CW25"/>
      <selection pane="bottomLeft" activeCell="CW25" sqref="CW25"/>
      <selection pane="bottomRight" activeCell="CO2" sqref="CO2:CW37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</cols>
  <sheetData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100" t="s">
        <v>73</v>
      </c>
      <c r="CP2" s="101"/>
      <c r="CQ2" s="101"/>
      <c r="CR2" s="101"/>
      <c r="CS2" s="101"/>
      <c r="CT2" s="101"/>
      <c r="CU2" s="101"/>
      <c r="CV2" s="101"/>
      <c r="CW2" s="102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5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34</v>
      </c>
      <c r="D5" s="28">
        <v>42</v>
      </c>
      <c r="E5" s="28">
        <v>42</v>
      </c>
      <c r="F5" s="28">
        <v>39</v>
      </c>
      <c r="G5" s="28">
        <v>40</v>
      </c>
      <c r="H5" s="28">
        <v>42</v>
      </c>
      <c r="I5" s="28">
        <v>42</v>
      </c>
      <c r="J5" s="28">
        <v>42</v>
      </c>
      <c r="K5" s="28">
        <v>42</v>
      </c>
      <c r="L5" s="28">
        <v>42</v>
      </c>
      <c r="M5" s="28">
        <v>42</v>
      </c>
      <c r="N5" s="28">
        <v>42</v>
      </c>
      <c r="O5" s="28">
        <v>42</v>
      </c>
      <c r="P5" s="28">
        <v>42</v>
      </c>
      <c r="Q5" s="28">
        <f>MAX(L5:O5)</f>
        <v>42</v>
      </c>
      <c r="R5" s="28">
        <f>MAX(M5:N5)</f>
        <v>42</v>
      </c>
      <c r="S5" s="28">
        <f>MAX(O5:P5)</f>
        <v>42</v>
      </c>
      <c r="T5" s="28">
        <f>MAX(L5:P5)</f>
        <v>42</v>
      </c>
      <c r="U5" s="28">
        <v>42</v>
      </c>
      <c r="V5" s="28">
        <v>42</v>
      </c>
      <c r="W5" s="28">
        <v>42</v>
      </c>
      <c r="X5" s="28">
        <v>42</v>
      </c>
      <c r="Y5" s="28">
        <v>42</v>
      </c>
      <c r="Z5" s="28">
        <f>MAX(U5:X5)</f>
        <v>42</v>
      </c>
      <c r="AA5" s="28">
        <f>MAX(V5:W5)</f>
        <v>42</v>
      </c>
      <c r="AB5" s="28">
        <f>MAX(X5:Y5)</f>
        <v>42</v>
      </c>
      <c r="AC5" s="28">
        <f>MAX(U5:Y5)</f>
        <v>42</v>
      </c>
      <c r="AD5" s="28">
        <v>42</v>
      </c>
      <c r="AE5" s="28">
        <v>42</v>
      </c>
      <c r="AF5" s="28">
        <v>42</v>
      </c>
      <c r="AG5" s="28">
        <v>42</v>
      </c>
      <c r="AH5" s="28">
        <v>42</v>
      </c>
      <c r="AI5" s="28">
        <f>MAX(AD5:AG5)</f>
        <v>42</v>
      </c>
      <c r="AJ5" s="28">
        <f>MAX(AE5:AF5)</f>
        <v>42</v>
      </c>
      <c r="AK5" s="28">
        <f>MAX(AG5:AH5)</f>
        <v>42</v>
      </c>
      <c r="AL5" s="28">
        <f>MAX(AD5:AH5)</f>
        <v>42</v>
      </c>
      <c r="AM5" s="28">
        <f>L5</f>
        <v>42</v>
      </c>
      <c r="AN5" s="28">
        <f t="shared" ref="AN5:BM5" si="1">M5</f>
        <v>42</v>
      </c>
      <c r="AO5" s="28">
        <f t="shared" si="1"/>
        <v>42</v>
      </c>
      <c r="AP5" s="28">
        <f t="shared" si="1"/>
        <v>42</v>
      </c>
      <c r="AQ5" s="28">
        <f t="shared" si="1"/>
        <v>42</v>
      </c>
      <c r="AR5" s="28">
        <f t="shared" si="1"/>
        <v>42</v>
      </c>
      <c r="AS5" s="28">
        <f t="shared" si="1"/>
        <v>42</v>
      </c>
      <c r="AT5" s="28">
        <f t="shared" si="1"/>
        <v>42</v>
      </c>
      <c r="AU5" s="28">
        <f t="shared" si="1"/>
        <v>42</v>
      </c>
      <c r="AV5" s="28">
        <f t="shared" si="1"/>
        <v>42</v>
      </c>
      <c r="AW5" s="28">
        <f t="shared" si="1"/>
        <v>42</v>
      </c>
      <c r="AX5" s="28">
        <f t="shared" si="1"/>
        <v>42</v>
      </c>
      <c r="AY5" s="28">
        <f t="shared" si="1"/>
        <v>42</v>
      </c>
      <c r="AZ5" s="28">
        <f t="shared" si="1"/>
        <v>42</v>
      </c>
      <c r="BA5" s="28">
        <f t="shared" si="1"/>
        <v>42</v>
      </c>
      <c r="BB5" s="28">
        <f t="shared" si="1"/>
        <v>42</v>
      </c>
      <c r="BC5" s="28">
        <f t="shared" si="1"/>
        <v>42</v>
      </c>
      <c r="BD5" s="28">
        <f t="shared" si="1"/>
        <v>42</v>
      </c>
      <c r="BE5" s="28">
        <f t="shared" si="1"/>
        <v>42</v>
      </c>
      <c r="BF5" s="28">
        <f t="shared" si="1"/>
        <v>42</v>
      </c>
      <c r="BG5" s="28">
        <f t="shared" si="1"/>
        <v>42</v>
      </c>
      <c r="BH5" s="28">
        <f t="shared" si="1"/>
        <v>42</v>
      </c>
      <c r="BI5" s="28">
        <f t="shared" si="1"/>
        <v>42</v>
      </c>
      <c r="BJ5" s="28">
        <f t="shared" si="1"/>
        <v>42</v>
      </c>
      <c r="BK5" s="28">
        <f t="shared" si="1"/>
        <v>42</v>
      </c>
      <c r="BL5" s="28">
        <f t="shared" si="1"/>
        <v>42</v>
      </c>
      <c r="BM5" s="28">
        <f t="shared" si="1"/>
        <v>42</v>
      </c>
      <c r="BN5" s="28">
        <f>AM5</f>
        <v>42</v>
      </c>
      <c r="BO5" s="28">
        <f t="shared" ref="BO5:CN5" si="2">AN5</f>
        <v>42</v>
      </c>
      <c r="BP5" s="28">
        <f t="shared" si="2"/>
        <v>42</v>
      </c>
      <c r="BQ5" s="28">
        <f t="shared" si="2"/>
        <v>42</v>
      </c>
      <c r="BR5" s="28">
        <f t="shared" si="2"/>
        <v>42</v>
      </c>
      <c r="BS5" s="28">
        <f t="shared" si="2"/>
        <v>42</v>
      </c>
      <c r="BT5" s="28">
        <f t="shared" si="2"/>
        <v>42</v>
      </c>
      <c r="BU5" s="28">
        <f t="shared" si="2"/>
        <v>42</v>
      </c>
      <c r="BV5" s="28">
        <f t="shared" si="2"/>
        <v>42</v>
      </c>
      <c r="BW5" s="28">
        <f t="shared" si="2"/>
        <v>42</v>
      </c>
      <c r="BX5" s="28">
        <f t="shared" si="2"/>
        <v>42</v>
      </c>
      <c r="BY5" s="28">
        <f t="shared" si="2"/>
        <v>42</v>
      </c>
      <c r="BZ5" s="28">
        <f t="shared" si="2"/>
        <v>42</v>
      </c>
      <c r="CA5" s="28">
        <f t="shared" si="2"/>
        <v>42</v>
      </c>
      <c r="CB5" s="28">
        <f t="shared" si="2"/>
        <v>42</v>
      </c>
      <c r="CC5" s="28">
        <f t="shared" si="2"/>
        <v>42</v>
      </c>
      <c r="CD5" s="28">
        <f t="shared" si="2"/>
        <v>42</v>
      </c>
      <c r="CE5" s="28">
        <f t="shared" si="2"/>
        <v>42</v>
      </c>
      <c r="CF5" s="28">
        <f t="shared" si="2"/>
        <v>42</v>
      </c>
      <c r="CG5" s="28">
        <f t="shared" si="2"/>
        <v>42</v>
      </c>
      <c r="CH5" s="28">
        <f t="shared" si="2"/>
        <v>42</v>
      </c>
      <c r="CI5" s="28">
        <f t="shared" si="2"/>
        <v>42</v>
      </c>
      <c r="CJ5" s="28">
        <f t="shared" si="2"/>
        <v>42</v>
      </c>
      <c r="CK5" s="28">
        <f t="shared" si="2"/>
        <v>42</v>
      </c>
      <c r="CL5" s="28">
        <f t="shared" si="2"/>
        <v>42</v>
      </c>
      <c r="CM5" s="28">
        <f t="shared" si="2"/>
        <v>42</v>
      </c>
      <c r="CN5" s="28">
        <f t="shared" si="2"/>
        <v>42</v>
      </c>
      <c r="CO5" s="28">
        <f>C5</f>
        <v>34</v>
      </c>
      <c r="CP5" s="28">
        <f t="shared" si="0"/>
        <v>42</v>
      </c>
      <c r="CQ5" s="28">
        <f t="shared" si="0"/>
        <v>42</v>
      </c>
      <c r="CR5" s="28">
        <f t="shared" si="0"/>
        <v>39</v>
      </c>
      <c r="CS5" s="28">
        <f t="shared" si="0"/>
        <v>40</v>
      </c>
      <c r="CT5" s="28">
        <f t="shared" si="0"/>
        <v>42</v>
      </c>
      <c r="CU5" s="28">
        <f t="shared" si="0"/>
        <v>42</v>
      </c>
      <c r="CV5" s="28">
        <f t="shared" si="0"/>
        <v>42</v>
      </c>
      <c r="CW5" s="28">
        <f t="shared" si="0"/>
        <v>42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1.6666666666431965E-2</v>
      </c>
      <c r="F6" s="31">
        <v>3.5643564356746725E-2</v>
      </c>
      <c r="G6" s="31">
        <v>0.18532008830043156</v>
      </c>
      <c r="H6" s="31">
        <f>(C6*cis_wt2+D6*First_line_Wt2+E6*Sec_Line_wt2+F6*Active_Wt2)/SUM(cis_wt2,First_line_Wt2,Sec_Line_wt2,Active_Wt2)</f>
        <v>1.024449957776598E-2</v>
      </c>
      <c r="I6" s="31">
        <f>(D6*First_line_Wt2+E6*Sec_Line_wt2)/SUM(First_line_Wt2,Sec_Line_wt2)</f>
        <v>7.5334436628369562E-3</v>
      </c>
      <c r="J6" s="31">
        <f>(F6*Active_Wt2+G6*NonActive_Wt2)/SUM(Active_Wt2,NonActive_Wt2)</f>
        <v>0.11711410118605002</v>
      </c>
      <c r="K6" s="31">
        <f>(C6*cis_wt2+D6*First_line_Wt2+E6*Sec_Line_wt2+F6*Active_Wt2+G6*NonActive_Wt2)/SUM(cis_wt2,First_line_Wt2,Sec_Line_wt2,Active_Wt2,NonActive_Wt2)</f>
        <v>3.3633357093750441E-2</v>
      </c>
      <c r="L6" s="32"/>
      <c r="M6" s="32"/>
      <c r="N6" s="31">
        <v>1.1149906889962993E-2</v>
      </c>
      <c r="O6" s="31">
        <v>1.800554016659188E-2</v>
      </c>
      <c r="P6" s="31">
        <v>0.15054229934925961</v>
      </c>
      <c r="Q6" s="39">
        <f>(L6*cis_wt2+M6*First_line_Wt2+N6*Sec_Line_wt2+O6*Active_Wt2)/SUM(cis_wt2,First_line_Wt2,Sec_Line_wt2,Active_Wt2)</f>
        <v>6.099668605817476E-3</v>
      </c>
      <c r="R6" s="39">
        <f>(M6*First_line_Wt2+N6*Sec_Line_wt2)/SUM(First_line_Wt2,Sec_Line_wt2)</f>
        <v>5.0398317241558003E-3</v>
      </c>
      <c r="S6" s="39">
        <f>(O6*Active_Wt2+P6*NonActive_Wt2)/SUM(Active_Wt2,NonActive_Wt2)</f>
        <v>9.0146719262190575E-2</v>
      </c>
      <c r="T6" s="39">
        <f>(L6*cis_wt2+M6*First_line_Wt2+N6*Sec_Line_wt2+O6*Active_Wt2+P6*NonActive_Wt2)/SUM(cis_wt2,First_line_Wt2,Sec_Line_wt2,Active_Wt2,NonActive_Wt2)</f>
        <v>2.5396180097456162E-2</v>
      </c>
      <c r="U6" s="32"/>
      <c r="V6" s="32"/>
      <c r="W6" s="31">
        <v>1.0521415269831804E-2</v>
      </c>
      <c r="X6" s="31">
        <v>2.0637119113805388E-2</v>
      </c>
      <c r="Y6" s="31">
        <v>0.14056399132318056</v>
      </c>
      <c r="Z6" s="39">
        <f>(U6*cis_wt2+V6*First_line_Wt2+W6*Sec_Line_wt2+X6*Active_Wt2)/SUM(cis_wt2,First_line_Wt2,Sec_Line_wt2,Active_Wt2)</f>
        <v>6.2265632397927135E-3</v>
      </c>
      <c r="AA6" s="39">
        <f>(V6*First_line_Wt2+W6*Sec_Line_wt2)/SUM(First_line_Wt2,Sec_Line_wt2)</f>
        <v>4.7557493513823938E-3</v>
      </c>
      <c r="AB6" s="39">
        <f>(X6*Active_Wt2+Y6*NonActive_Wt2)/SUM(Active_Wt2,NonActive_Wt2)</f>
        <v>8.5914601525363551E-2</v>
      </c>
      <c r="AC6" s="39">
        <f>(U6*cis_wt2+V6*First_line_Wt2+W6*Sec_Line_wt2+X6*Active_Wt2+Y6*NonActive_Wt2)/SUM(cis_wt2,First_line_Wt2,Sec_Line_wt2,Active_Wt2,NonActive_Wt2)</f>
        <v>2.417309129336024E-2</v>
      </c>
      <c r="AD6" s="32"/>
      <c r="AE6" s="32"/>
      <c r="AF6" s="31">
        <v>1.0521415269831804E-2</v>
      </c>
      <c r="AG6" s="31">
        <v>2.8947368421014624E-2</v>
      </c>
      <c r="AH6" s="31">
        <v>0.13590021691969958</v>
      </c>
      <c r="AI6" s="39">
        <f t="shared" ref="AI6:AI37" si="3">(AD6*cis_wt2+AE6*First_line_Wt2+AF6*Sec_Line_wt2+AG6*Active_Wt2)/SUM(cis_wt2,First_line_Wt2,Sec_Line_wt2,Active_Wt2)</f>
        <v>7.2993104384453241E-3</v>
      </c>
      <c r="AJ6" s="39">
        <f t="shared" ref="AJ6:AJ37" si="4">(AE6*First_line_Wt2+AF6*Sec_Line_wt2)/SUM(First_line_Wt2,Sec_Line_wt2)</f>
        <v>4.7557493513823938E-3</v>
      </c>
      <c r="AK6" s="39">
        <f>(AG6*Active_Wt2+AH6*NonActive_Wt2)/SUM(Active_Wt2,NonActive_Wt2)</f>
        <v>8.7162950618055943E-2</v>
      </c>
      <c r="AL6" s="39">
        <f t="shared" ref="AL6:AL37" si="5">(AD6*cis_wt2+AE6*First_line_Wt2+AF6*Sec_Line_wt2+AG6*Active_Wt2+AH6*NonActive_Wt2)/SUM(cis_wt2,First_line_Wt2,Sec_Line_wt2,Active_Wt2,NonActive_Wt2)</f>
        <v>2.447947987303823E-2</v>
      </c>
      <c r="AM6" s="32"/>
      <c r="AN6" s="32"/>
      <c r="AO6" s="31">
        <f>$E6+(N6-$E6)*Other_Factor</f>
        <v>1.3206755200789252E-2</v>
      </c>
      <c r="AP6" s="31">
        <f>$F6+(O6-$F6)*Other_Factor</f>
        <v>2.4581635869829671E-2</v>
      </c>
      <c r="AQ6" s="31">
        <f>$G6+(P6-$G6)*Other_Factor</f>
        <v>0.16350872155303281</v>
      </c>
      <c r="AR6" s="39">
        <f>$H6+(Q6-$H6)*Other_Factor</f>
        <v>7.6450120553684525E-3</v>
      </c>
      <c r="AS6" s="39">
        <f>$I6+(R6-$I6)*Other_Factor</f>
        <v>5.9695407765255511E-3</v>
      </c>
      <c r="AT6" s="39">
        <f>$J6+(S6-$J6)*Other_Factor</f>
        <v>0.10020113819739375</v>
      </c>
      <c r="AU6" s="39">
        <f>$K6+(T6-$K6)*Other_Factor</f>
        <v>2.8467298702814215E-2</v>
      </c>
      <c r="AV6" s="32"/>
      <c r="AW6" s="32"/>
      <c r="AX6" s="31">
        <f>$E6+(W6-$E6)*Other_Factor</f>
        <v>1.2812588071774966E-2</v>
      </c>
      <c r="AY6" s="31">
        <f>$F6+(X6-$F6)*Other_Factor</f>
        <v>2.6232066655495621E-2</v>
      </c>
      <c r="AZ6" s="31">
        <f>$G6+(Y6-$G6)*Other_Factor</f>
        <v>0.157250688985727</v>
      </c>
      <c r="BA6" s="39">
        <f>$H6+(Z6-$H6)*Other_Factor</f>
        <v>7.7245957633435853E-3</v>
      </c>
      <c r="BB6" s="39">
        <f>$I6+(AA6-$I6)*Other_Factor</f>
        <v>5.7913746249127641E-3</v>
      </c>
      <c r="BC6" s="39">
        <f>$J6+(AB6-$J6)*Other_Factor</f>
        <v>9.7546907584697057E-2</v>
      </c>
      <c r="BD6" s="39">
        <f>$K6+(AC6-$K6)*Other_Factor</f>
        <v>2.7700221804733423E-2</v>
      </c>
      <c r="BE6" s="32"/>
      <c r="BF6" s="32"/>
      <c r="BG6" s="31">
        <f>$E6+(AF6-$E6)*Other_Factor</f>
        <v>1.2812588071774966E-2</v>
      </c>
      <c r="BH6" s="31">
        <f>$F6+(AG6-$F6)*Other_Factor</f>
        <v>3.1443953347209785E-2</v>
      </c>
      <c r="BI6" s="31">
        <f>$G6+(AH6-$G6)*Other_Factor</f>
        <v>0.15432573898145058</v>
      </c>
      <c r="BJ6" s="39">
        <f>$H6+(AI6-$H6)*Other_Factor</f>
        <v>8.3973838641025964E-3</v>
      </c>
      <c r="BK6" s="39">
        <f>$I6+(AJ6-$I6)*Other_Factor</f>
        <v>5.7913746249127641E-3</v>
      </c>
      <c r="BL6" s="39">
        <f>$J6+(AK6-$J6)*Other_Factor</f>
        <v>9.8329826818801466E-2</v>
      </c>
      <c r="BM6" s="39">
        <f>$K6+(AL6-$K6)*Other_Factor</f>
        <v>2.7892377599570001E-2</v>
      </c>
      <c r="BN6" s="47"/>
      <c r="BO6" s="47"/>
      <c r="BP6" s="39">
        <f>AO6*(1-SUM(BP$11:BP$13))/(SUM(AO$6:AO$21)-SUM(AO$11:AO$13))</f>
        <v>1.3241605986155107E-2</v>
      </c>
      <c r="BQ6" s="39">
        <f>AP6*(1-SUM(BQ$11:BQ$13))/(SUM(AP$6:AP$21)-SUM(AP$11:AP$13))</f>
        <v>2.467559137302508E-2</v>
      </c>
      <c r="BR6" s="39">
        <f t="shared" ref="BR6:BX10" si="6">AQ6*(1-SUM(BR$11:BR$13))/(SUM(AQ$6:AQ$21)-SUM(AQ$11:AQ$13))</f>
        <v>0.16404522531969551</v>
      </c>
      <c r="BS6" s="39">
        <f t="shared" si="6"/>
        <v>7.6602446206781088E-3</v>
      </c>
      <c r="BT6" s="39">
        <f t="shared" si="6"/>
        <v>5.9808598152742264E-3</v>
      </c>
      <c r="BU6" s="39">
        <f t="shared" si="6"/>
        <v>0.10055420661801744</v>
      </c>
      <c r="BV6" s="39">
        <f t="shared" si="6"/>
        <v>2.8528817082263153E-2</v>
      </c>
      <c r="BW6" s="47"/>
      <c r="BX6" s="47"/>
      <c r="BY6" s="39">
        <f t="shared" ref="BY6:CG10" si="7">AX6*(1-SUM(BY$11:BY$13))/(SUM(AX$6:AX$21)-SUM(AX$11:AX$13))</f>
        <v>1.2845024334581874E-2</v>
      </c>
      <c r="BZ6" s="39">
        <f t="shared" si="7"/>
        <v>2.6338235999452741E-2</v>
      </c>
      <c r="CA6" s="39">
        <f t="shared" si="7"/>
        <v>0.15782465756771605</v>
      </c>
      <c r="CB6" s="39">
        <f t="shared" si="7"/>
        <v>7.7395021111268938E-3</v>
      </c>
      <c r="CC6" s="39">
        <f t="shared" si="7"/>
        <v>5.8018130235914138E-3</v>
      </c>
      <c r="CD6" s="39">
        <f t="shared" si="7"/>
        <v>9.792028497371956E-2</v>
      </c>
      <c r="CE6" s="39">
        <f t="shared" si="7"/>
        <v>2.7759911350063865E-2</v>
      </c>
      <c r="CF6" s="47"/>
      <c r="CG6" s="47"/>
      <c r="CH6" s="39">
        <f t="shared" ref="CH6:CN10" si="8">BG6*(1-SUM(CH$11:CH$13))/(SUM(BG$6:BG$21)-SUM(BG$11:BG$13))</f>
        <v>1.2818282769902533E-2</v>
      </c>
      <c r="CI6" s="39">
        <f t="shared" si="8"/>
        <v>3.1463095229150924E-2</v>
      </c>
      <c r="CJ6" s="39">
        <f t="shared" si="8"/>
        <v>0.15457814094732256</v>
      </c>
      <c r="CK6" s="39">
        <f t="shared" si="8"/>
        <v>8.3996545862727381E-3</v>
      </c>
      <c r="CL6" s="39">
        <f t="shared" si="8"/>
        <v>5.7928474673698549E-3</v>
      </c>
      <c r="CM6" s="39">
        <f t="shared" si="8"/>
        <v>9.8445086957318004E-2</v>
      </c>
      <c r="CN6" s="39">
        <f t="shared" si="8"/>
        <v>2.7904895581255289E-2</v>
      </c>
      <c r="CO6" s="103"/>
      <c r="CP6" s="104"/>
      <c r="CQ6" s="104"/>
      <c r="CR6" s="104"/>
      <c r="CS6" s="104"/>
      <c r="CT6" s="104"/>
      <c r="CU6" s="104"/>
      <c r="CV6" s="104"/>
      <c r="CW6" s="105"/>
    </row>
    <row r="7" spans="1:101" x14ac:dyDescent="0.25">
      <c r="A7" s="89"/>
      <c r="B7" s="2" t="s">
        <v>15</v>
      </c>
      <c r="C7" s="7">
        <v>0.1839908952924231</v>
      </c>
      <c r="D7" s="7">
        <v>1.5797262301279206E-2</v>
      </c>
      <c r="E7" s="7">
        <v>9.7299813778533081E-3</v>
      </c>
      <c r="F7" s="7">
        <v>5.3041018386657521E-2</v>
      </c>
      <c r="G7" s="7">
        <v>4.9392935983359337E-2</v>
      </c>
      <c r="H7" s="7">
        <f>(C7*cis_wt2+D7*First_line_Wt2+E7*Sec_Line_wt2+F7*Active_Wt2)/SUM(cis_wt2,First_line_Wt2,Sec_Line_wt2,Active_Wt2)</f>
        <v>3.9037187224954029E-2</v>
      </c>
      <c r="I7" s="7">
        <f>(D7*First_line_Wt2+E7*Sec_Line_wt2)/SUM(First_line_Wt2,Sec_Line_wt2)</f>
        <v>1.3054811159846523E-2</v>
      </c>
      <c r="J7" s="7">
        <f>(F7*Active_Wt2+G7*NonActive_Wt2)/SUM(Active_Wt2,NonActive_Wt2)</f>
        <v>5.1055328019435596E-2</v>
      </c>
      <c r="K7" s="7">
        <f>(C7*cis_wt2+D7*First_line_Wt2+E7*Sec_Line_wt2+F7*Active_Wt2+G7*NonActive_Wt2)/SUM(cis_wt2,First_line_Wt2,Sec_Line_wt2,Active_Wt2,NonActive_Wt2)</f>
        <v>4.0420641845605655E-2</v>
      </c>
      <c r="L7" s="7">
        <v>0.18054363375908483</v>
      </c>
      <c r="M7" s="7">
        <v>1.6703662597341538E-2</v>
      </c>
      <c r="N7" s="7">
        <v>1.6014897579012099E-2</v>
      </c>
      <c r="O7" s="7">
        <v>3.6980609418622211E-2</v>
      </c>
      <c r="P7" s="7">
        <v>5.6019522777557104E-2</v>
      </c>
      <c r="Q7" s="40">
        <f>(L7*cis_wt2+M7*First_line_Wt2+N7*Sec_Line_wt2+O7*Active_Wt2)/SUM(cis_wt2,First_line_Wt2,Sec_Line_wt2,Active_Wt2)</f>
        <v>3.904427354886908E-2</v>
      </c>
      <c r="R7" s="40">
        <f>(M7*First_line_Wt2+N7*Sec_Line_wt2)/SUM(First_line_Wt2,Sec_Line_wt2)</f>
        <v>1.6392336249586088E-2</v>
      </c>
      <c r="S7" s="40">
        <f>(O7*Active_Wt2+P7*NonActive_Wt2)/SUM(Active_Wt2,NonActive_Wt2)</f>
        <v>4.7343694097035899E-2</v>
      </c>
      <c r="T7" s="40">
        <f>(L7*cis_wt2+M7*First_line_Wt2+N7*Sec_Line_wt2+O7*Active_Wt2+P7*NonActive_Wt2)/SUM(cis_wt2,First_line_Wt2,Sec_Line_wt2,Active_Wt2,NonActive_Wt2)</f>
        <v>4.1312046505709119E-2</v>
      </c>
      <c r="U7" s="7">
        <v>0.16974248926715393</v>
      </c>
      <c r="V7" s="7">
        <v>1.6407695153795622E-2</v>
      </c>
      <c r="W7" s="7">
        <v>1.1359404096785637E-2</v>
      </c>
      <c r="X7" s="7">
        <v>2.6038781163366439E-2</v>
      </c>
      <c r="Y7" s="7">
        <v>4.9945770065928111E-2</v>
      </c>
      <c r="Z7" s="40">
        <f>(U7*cis_wt2+V7*First_line_Wt2+W7*Sec_Line_wt2+X7*Active_Wt2)/SUM(cis_wt2,First_line_Wt2,Sec_Line_wt2,Active_Wt2)</f>
        <v>3.4618345527188663E-2</v>
      </c>
      <c r="AA7" s="40">
        <f>(V7*First_line_Wt2+W7*Sec_Line_wt2)/SUM(First_line_Wt2,Sec_Line_wt2)</f>
        <v>1.4125834177468186E-2</v>
      </c>
      <c r="AB7" s="40">
        <f>(X7*Active_Wt2+Y7*NonActive_Wt2)/SUM(Active_Wt2,NonActive_Wt2)</f>
        <v>3.9051611556172164E-2</v>
      </c>
      <c r="AC7" s="40">
        <f>(U7*cis_wt2+V7*First_line_Wt2+W7*Sec_Line_wt2+X7*Active_Wt2+Y7*NonActive_Wt2)/SUM(cis_wt2,First_line_Wt2,Sec_Line_wt2,Active_Wt2,NonActive_Wt2)</f>
        <v>3.6665980787130362E-2</v>
      </c>
      <c r="AD7" s="7">
        <v>0.1675965665204143</v>
      </c>
      <c r="AE7" s="7">
        <v>1.5815760266593711E-2</v>
      </c>
      <c r="AF7" s="7">
        <v>1.1359404096785637E-2</v>
      </c>
      <c r="AG7" s="7">
        <v>3.2271468143731712E-2</v>
      </c>
      <c r="AH7" s="7">
        <v>4.0943600868342173E-2</v>
      </c>
      <c r="AI7" s="7">
        <f t="shared" si="3"/>
        <v>3.4918531093515816E-2</v>
      </c>
      <c r="AJ7" s="7">
        <f t="shared" si="4"/>
        <v>1.3801457777758243E-2</v>
      </c>
      <c r="AK7" s="7">
        <f>(AG7*Active_Wt2+AH7*NonActive_Wt2)/SUM(Active_Wt2,NonActive_Wt2)</f>
        <v>3.6991802969217169E-2</v>
      </c>
      <c r="AL7" s="33">
        <f t="shared" si="5"/>
        <v>3.5723437702800488E-2</v>
      </c>
      <c r="AM7" s="7">
        <f>$C7+(L7-$C7)*Other_Factor</f>
        <v>0.18182889799916771</v>
      </c>
      <c r="AN7" s="7">
        <f>$D7+(M7-$D7)*Other_Factor</f>
        <v>1.6365723663360712E-2</v>
      </c>
      <c r="AO7" s="7">
        <f>$E7+(N7-$E7)*Other_Factor</f>
        <v>1.3671652667900144E-2</v>
      </c>
      <c r="AP7" s="7">
        <f>$F7+(O7-$F7)*Other_Factor</f>
        <v>4.296851289739681E-2</v>
      </c>
      <c r="AQ7" s="7">
        <f>$G7+(P7-$G7)*Other_Factor</f>
        <v>5.3548890666235929E-2</v>
      </c>
      <c r="AR7" s="40">
        <f>$H7+(Q7-$H7)*Other_Factor</f>
        <v>3.904163151007E-2</v>
      </c>
      <c r="AS7" s="40">
        <f>$I7+(R7-$I7)*Other_Factor</f>
        <v>1.5147985739264444E-2</v>
      </c>
      <c r="AT7" s="40">
        <f>$J7+(S7-$J7)*Other_Factor</f>
        <v>4.8727525960851364E-2</v>
      </c>
      <c r="AU7" s="40">
        <f>$K7+(T7-$K7)*Other_Factor</f>
        <v>4.0979698489176486E-2</v>
      </c>
      <c r="AV7" s="7">
        <f>$C7+(U7-$C7)*Other_Factor</f>
        <v>0.17505481227060354</v>
      </c>
      <c r="AW7" s="7">
        <f>$D7+(V7-$D7)*Other_Factor</f>
        <v>1.6180103626804235E-2</v>
      </c>
      <c r="AX7" s="7">
        <f>$E7+(W7-$E7)*Other_Factor</f>
        <v>1.0751896156825449E-2</v>
      </c>
      <c r="AY7" s="7">
        <f>$F7+(X7-$F7)*Other_Factor</f>
        <v>3.6106195419494246E-2</v>
      </c>
      <c r="AZ7" s="7">
        <f>$G7+(Y7-$G7)*Other_Factor</f>
        <v>4.9739653451289771E-2</v>
      </c>
      <c r="BA7" s="40">
        <f>$H7+(Z7-$H7)*Other_Factor</f>
        <v>3.6265850122299874E-2</v>
      </c>
      <c r="BB7" s="40">
        <f>$I7+(AA7-$I7)*Other_Factor</f>
        <v>1.3726517916853127E-2</v>
      </c>
      <c r="BC7" s="40">
        <f>$J7+(AB7-$J7)*Other_Factor</f>
        <v>4.352703280550986E-2</v>
      </c>
      <c r="BD7" s="40">
        <f>$K7+(AC7-$K7)*Other_Factor</f>
        <v>3.806585472922052E-2</v>
      </c>
      <c r="BE7" s="7">
        <f>$C7+(AD7-$C7)*Other_Factor</f>
        <v>0.17370896742386993</v>
      </c>
      <c r="BF7" s="7">
        <f>$D7+(AE7-$D7)*Other_Factor</f>
        <v>1.5808863553622241E-2</v>
      </c>
      <c r="BG7" s="7">
        <f>$E7+(AF7-$E7)*Other_Factor</f>
        <v>1.0751896156825449E-2</v>
      </c>
      <c r="BH7" s="7">
        <f>$F7+(AG7-$F7)*Other_Factor</f>
        <v>4.0015110438253745E-2</v>
      </c>
      <c r="BI7" s="7">
        <f>$G7+(AH7-$G7)*Other_Factor</f>
        <v>4.4093819721998974E-2</v>
      </c>
      <c r="BJ7" s="7">
        <f>$H7+(AI7-$H7)*Other_Factor</f>
        <v>3.6454115612340937E-2</v>
      </c>
      <c r="BK7" s="7">
        <f>$I7+(AJ7-$I7)*Other_Factor</f>
        <v>1.3523080814275737E-2</v>
      </c>
      <c r="BL7" s="7">
        <f>$J7+(AK7-$J7)*Other_Factor</f>
        <v>4.2235195633727768E-2</v>
      </c>
      <c r="BM7" s="33">
        <f>$K7+(AL7-$K7)*Other_Factor</f>
        <v>3.747472592237179E-2</v>
      </c>
      <c r="BN7" s="40">
        <f t="shared" ref="BN7:BO10" si="9">AM7*(1-SUM(BN$11:BN$13))/(SUM(AM$6:AM$21)-SUM(AM$11:AM$13))</f>
        <v>0.18197178549046469</v>
      </c>
      <c r="BO7" s="40">
        <f t="shared" si="9"/>
        <v>1.6387030607212097E-2</v>
      </c>
      <c r="BP7" s="40">
        <f>AO7*(1-SUM(BP$11:BP$13))/(SUM(AO$6:AO$21)-SUM(AO$11:AO$13))</f>
        <v>1.3707730252854322E-2</v>
      </c>
      <c r="BQ7" s="40">
        <f>AP7*(1-SUM(BQ$11:BQ$13))/(SUM(AP$6:AP$21)-SUM(AP$11:AP$13))</f>
        <v>4.3132746403751379E-2</v>
      </c>
      <c r="BR7" s="40">
        <f t="shared" si="6"/>
        <v>5.372459494225356E-2</v>
      </c>
      <c r="BS7" s="40">
        <f t="shared" si="6"/>
        <v>3.9119421341853859E-2</v>
      </c>
      <c r="BT7" s="40">
        <f t="shared" si="6"/>
        <v>1.5176708323457414E-2</v>
      </c>
      <c r="BU7" s="40">
        <f t="shared" si="6"/>
        <v>4.8899222120609605E-2</v>
      </c>
      <c r="BV7" s="40">
        <f t="shared" si="6"/>
        <v>4.1068256404968854E-2</v>
      </c>
      <c r="BW7" s="40">
        <f t="shared" si="6"/>
        <v>0.17516682758907148</v>
      </c>
      <c r="BX7" s="40">
        <f t="shared" si="6"/>
        <v>1.6199772138343314E-2</v>
      </c>
      <c r="BY7" s="40">
        <f t="shared" si="7"/>
        <v>1.0779115585676336E-2</v>
      </c>
      <c r="BZ7" s="40">
        <f t="shared" si="7"/>
        <v>3.6252328437941427E-2</v>
      </c>
      <c r="CA7" s="40">
        <f t="shared" si="7"/>
        <v>4.992120431471813E-2</v>
      </c>
      <c r="CB7" s="40">
        <f t="shared" si="7"/>
        <v>3.6335833250367967E-2</v>
      </c>
      <c r="CC7" s="40">
        <f t="shared" si="7"/>
        <v>1.3751258652130272E-2</v>
      </c>
      <c r="CD7" s="40">
        <f t="shared" si="7"/>
        <v>4.369363993087369E-2</v>
      </c>
      <c r="CE7" s="40">
        <f t="shared" si="7"/>
        <v>3.8147880554768733E-2</v>
      </c>
      <c r="CF7" s="40">
        <f t="shared" si="7"/>
        <v>0.17371481030762134</v>
      </c>
      <c r="CG7" s="40">
        <f t="shared" si="7"/>
        <v>1.5810488764332647E-2</v>
      </c>
      <c r="CH7" s="40">
        <f t="shared" si="8"/>
        <v>1.0756674957374491E-2</v>
      </c>
      <c r="CI7" s="40">
        <f t="shared" si="8"/>
        <v>4.0039470114386466E-2</v>
      </c>
      <c r="CJ7" s="40">
        <f t="shared" si="8"/>
        <v>4.4165935798384487E-2</v>
      </c>
      <c r="CK7" s="40">
        <f t="shared" si="8"/>
        <v>3.6463973107229042E-2</v>
      </c>
      <c r="CL7" s="40">
        <f t="shared" si="8"/>
        <v>1.352651995763356E-2</v>
      </c>
      <c r="CM7" s="40">
        <f t="shared" si="8"/>
        <v>4.2284702834711523E-2</v>
      </c>
      <c r="CN7" s="48">
        <f t="shared" si="8"/>
        <v>3.74915444216583E-2</v>
      </c>
      <c r="CO7" s="106"/>
      <c r="CP7" s="72"/>
      <c r="CQ7" s="72"/>
      <c r="CR7" s="72"/>
      <c r="CS7" s="72"/>
      <c r="CT7" s="72"/>
      <c r="CU7" s="72"/>
      <c r="CV7" s="72"/>
      <c r="CW7" s="107"/>
    </row>
    <row r="8" spans="1:101" x14ac:dyDescent="0.25">
      <c r="A8" s="89"/>
      <c r="B8" s="2" t="s">
        <v>14</v>
      </c>
      <c r="C8" s="7">
        <v>0.15045523520654092</v>
      </c>
      <c r="D8" s="7">
        <v>1.7998520163302133E-2</v>
      </c>
      <c r="E8" s="8"/>
      <c r="F8" s="8"/>
      <c r="G8" s="8"/>
      <c r="H8" s="7">
        <f>(C8*cis_wt2+D8*First_line_Wt2+E8*Sec_Line_wt2+F8*Active_Wt2)/SUM(cis_wt2,First_line_Wt2,Sec_Line_wt2,Active_Wt2)</f>
        <v>2.5714535066624595E-2</v>
      </c>
      <c r="I8" s="7">
        <f>(D8*First_line_Wt2+E8*Sec_Line_wt2)/SUM(First_line_Wt2,Sec_Line_wt2)</f>
        <v>9.8630699033072696E-3</v>
      </c>
      <c r="J8" s="37"/>
      <c r="K8" s="7">
        <f>(C8*cis_wt2+D8*First_line_Wt2+E8*Sec_Line_wt2+F8*Active_Wt2+G8*NonActive_Wt2)/SUM(cis_wt2,First_line_Wt2,Sec_Line_wt2,Active_Wt2,NonActive_Wt2)</f>
        <v>2.2279255475957105E-2</v>
      </c>
      <c r="L8" s="7">
        <v>0.1442060085858565</v>
      </c>
      <c r="M8" s="7">
        <v>1.3559008509315285E-2</v>
      </c>
      <c r="N8" s="8"/>
      <c r="O8" s="8"/>
      <c r="P8" s="8"/>
      <c r="Q8" s="40">
        <f>(L8*cis_wt2+M8*First_line_Wt2+N8*Sec_Line_wt2+O8*Active_Wt2)/SUM(cis_wt2,First_line_Wt2,Sec_Line_wt2,Active_Wt2)</f>
        <v>2.3130905980111485E-2</v>
      </c>
      <c r="R8" s="40">
        <f>(M8*First_line_Wt2+N8*Sec_Line_wt2)/SUM(First_line_Wt2,Sec_Line_wt2)</f>
        <v>7.4302469054977633E-3</v>
      </c>
      <c r="S8" s="41"/>
      <c r="T8" s="46">
        <f>(L8*cis_wt2+M8*First_line_Wt2+N8*Sec_Line_wt2+O8*Active_Wt2+P8*NonActive_Wt2)/SUM(cis_wt2,First_line_Wt2,Sec_Line_wt2,Active_Wt2,NonActive_Wt2)</f>
        <v>2.0040780919664263E-2</v>
      </c>
      <c r="U8" s="7">
        <v>0.12532188841343633</v>
      </c>
      <c r="V8" s="7">
        <v>1.2967073622030806E-2</v>
      </c>
      <c r="W8" s="8"/>
      <c r="X8" s="8"/>
      <c r="Y8" s="8"/>
      <c r="Z8" s="40">
        <f>(U8*cis_wt2+V8*First_line_Wt2+W8*Sec_Line_wt2+X8*Active_Wt2)/SUM(cis_wt2,First_line_Wt2,Sec_Line_wt2,Active_Wt2)</f>
        <v>2.058775489194492E-2</v>
      </c>
      <c r="AA8" s="40">
        <f>(V8*First_line_Wt2+W8*Sec_Line_wt2)/SUM(First_line_Wt2,Sec_Line_wt2)</f>
        <v>7.1058705057425739E-3</v>
      </c>
      <c r="AB8" s="8"/>
      <c r="AC8" s="40">
        <f>(U8*cis_wt2+V8*First_line_Wt2+W8*Sec_Line_wt2+X8*Active_Wt2+Y8*NonActive_Wt2)/SUM(cis_wt2,First_line_Wt2,Sec_Line_wt2,Active_Wt2,NonActive_Wt2)</f>
        <v>1.7837376788093526E-2</v>
      </c>
      <c r="AD8" s="7">
        <v>0.11816881259089033</v>
      </c>
      <c r="AE8" s="7">
        <v>1.1838697743322794E-2</v>
      </c>
      <c r="AF8" s="8"/>
      <c r="AG8" s="8"/>
      <c r="AH8" s="8"/>
      <c r="AI8" s="7">
        <f t="shared" si="3"/>
        <v>1.9253277083294888E-2</v>
      </c>
      <c r="AJ8" s="7">
        <f t="shared" si="4"/>
        <v>6.4875279938068015E-3</v>
      </c>
      <c r="AK8" s="8"/>
      <c r="AL8" s="33">
        <f t="shared" si="5"/>
        <v>1.6681175754363845E-2</v>
      </c>
      <c r="AM8" s="7">
        <f>$C8+(L8-$C8)*Other_Factor</f>
        <v>0.14653594712578552</v>
      </c>
      <c r="AN8" s="7">
        <f>$D8+(M8-$D8)*Other_Factor</f>
        <v>1.5214219614454421E-2</v>
      </c>
      <c r="AO8" s="8"/>
      <c r="AP8" s="8"/>
      <c r="AQ8" s="8"/>
      <c r="AR8" s="40">
        <f>$H8+(Q8-$H8)*Other_Factor</f>
        <v>2.4094176692942379E-2</v>
      </c>
      <c r="AS8" s="40">
        <f>$I8+(R8-$I8)*Other_Factor</f>
        <v>8.3372916339862959E-3</v>
      </c>
      <c r="AT8" s="41"/>
      <c r="AU8" s="46">
        <f>$K8+(T8-$K8)*Other_Factor</f>
        <v>2.0875365494032922E-2</v>
      </c>
      <c r="AV8" s="7">
        <f>$C8+(U8-$C8)*Other_Factor</f>
        <v>0.13469251247383282</v>
      </c>
      <c r="AW8" s="7">
        <f>$D8+(V8-$D8)*Other_Factor</f>
        <v>1.4842979541220644E-2</v>
      </c>
      <c r="AX8" s="8"/>
      <c r="AY8" s="8"/>
      <c r="AZ8" s="8"/>
      <c r="BA8" s="40">
        <f>$H8+(Z8-$H8)*Other_Factor</f>
        <v>2.2499204650414703E-2</v>
      </c>
      <c r="BB8" s="40">
        <f>$I8+(AA8-$I8)*Other_Factor</f>
        <v>8.1338545313805292E-3</v>
      </c>
      <c r="BC8" s="8"/>
      <c r="BD8" s="40">
        <f>$K8+(AC8-$K8)*Other_Factor</f>
        <v>1.9493470409388574E-2</v>
      </c>
      <c r="BE8" s="7">
        <f>$C8+(AD8-$C8)*Other_Factor</f>
        <v>0.13020636298467031</v>
      </c>
      <c r="BF8" s="7">
        <f>$D8+(AE8-$D8)*Other_Factor</f>
        <v>1.4135303151730408E-2</v>
      </c>
      <c r="BG8" s="8"/>
      <c r="BH8" s="8"/>
      <c r="BI8" s="8"/>
      <c r="BJ8" s="7">
        <f>$H8+(AI8-$H8)*Other_Factor</f>
        <v>2.1662268612255498E-2</v>
      </c>
      <c r="BK8" s="7">
        <f>$I8+(AJ8-$I8)*Other_Factor</f>
        <v>7.7460525545994712E-3</v>
      </c>
      <c r="BL8" s="8"/>
      <c r="BM8" s="33">
        <f>$K8+(AL8-$K8)*Other_Factor</f>
        <v>1.8768343092761108E-2</v>
      </c>
      <c r="BN8" s="40">
        <f t="shared" si="9"/>
        <v>0.14665110018506286</v>
      </c>
      <c r="BO8" s="40">
        <f t="shared" si="9"/>
        <v>1.52340273864623E-2</v>
      </c>
      <c r="BP8" s="41"/>
      <c r="BQ8" s="41"/>
      <c r="BR8" s="41"/>
      <c r="BS8" s="40">
        <f t="shared" si="6"/>
        <v>2.4142183957993051E-2</v>
      </c>
      <c r="BT8" s="40">
        <f t="shared" si="6"/>
        <v>8.3531002414817326E-3</v>
      </c>
      <c r="BU8" s="41"/>
      <c r="BV8" s="46">
        <f t="shared" si="6"/>
        <v>2.0920477559951217E-2</v>
      </c>
      <c r="BW8" s="40">
        <f t="shared" si="6"/>
        <v>0.13477870047680346</v>
      </c>
      <c r="BX8" s="40">
        <f t="shared" si="6"/>
        <v>1.4861022646574877E-2</v>
      </c>
      <c r="BY8" s="41"/>
      <c r="BZ8" s="41"/>
      <c r="CA8" s="41"/>
      <c r="CB8" s="40">
        <f t="shared" si="7"/>
        <v>2.2542621934586185E-2</v>
      </c>
      <c r="CC8" s="40">
        <f t="shared" si="7"/>
        <v>8.1485150259766586E-3</v>
      </c>
      <c r="CD8" s="41"/>
      <c r="CE8" s="40">
        <f t="shared" si="7"/>
        <v>1.9535475718726929E-2</v>
      </c>
      <c r="CF8" s="40">
        <f t="shared" si="7"/>
        <v>0.13021074261258414</v>
      </c>
      <c r="CG8" s="40">
        <f t="shared" si="7"/>
        <v>1.4136756314128774E-2</v>
      </c>
      <c r="CH8" s="41"/>
      <c r="CI8" s="41"/>
      <c r="CJ8" s="41"/>
      <c r="CK8" s="40">
        <f t="shared" si="8"/>
        <v>2.1668126269162633E-2</v>
      </c>
      <c r="CL8" s="40">
        <f t="shared" si="8"/>
        <v>7.7480225040184219E-3</v>
      </c>
      <c r="CM8" s="41"/>
      <c r="CN8" s="48">
        <f t="shared" si="8"/>
        <v>1.8776766246157036E-2</v>
      </c>
      <c r="CO8" s="106"/>
      <c r="CP8" s="72"/>
      <c r="CQ8" s="72"/>
      <c r="CR8" s="72"/>
      <c r="CS8" s="72"/>
      <c r="CT8" s="72"/>
      <c r="CU8" s="72"/>
      <c r="CV8" s="72"/>
      <c r="CW8" s="107"/>
    </row>
    <row r="9" spans="1:101" x14ac:dyDescent="0.25">
      <c r="A9" s="89"/>
      <c r="B9" s="2" t="s">
        <v>13</v>
      </c>
      <c r="C9" s="7">
        <v>0.24605462822475618</v>
      </c>
      <c r="D9" s="7">
        <v>0.23760636330051713</v>
      </c>
      <c r="E9" s="7">
        <v>0.11701582867790508</v>
      </c>
      <c r="F9" s="7">
        <v>9.674681753972085E-2</v>
      </c>
      <c r="G9" s="7">
        <v>0.14862030905049547</v>
      </c>
      <c r="H9" s="7">
        <f>(C9*cis_wt2+D9*First_line_Wt2+E9*Sec_Line_wt2+F9*Active_Wt2)/SUM(cis_wt2,First_line_Wt2,Sec_Line_wt2,Active_Wt2)</f>
        <v>0.17962000291950075</v>
      </c>
      <c r="I9" s="7">
        <f>(D9*First_line_Wt2+E9*Sec_Line_wt2)/SUM(First_line_Wt2,Sec_Line_wt2)</f>
        <v>0.1830986433686993</v>
      </c>
      <c r="J9" s="7">
        <f>(F9*Active_Wt2+G9*NonActive_Wt2)/SUM(Active_Wt2,NonActive_Wt2)</f>
        <v>0.12498211516183289</v>
      </c>
      <c r="K9" s="7">
        <f>(C9*cis_wt2+D9*First_line_Wt2+E9*Sec_Line_wt2+F9*Active_Wt2+G9*NonActive_Wt2)/SUM(cis_wt2,First_line_Wt2,Sec_Line_wt2,Active_Wt2,NonActive_Wt2)</f>
        <v>0.1754786635801264</v>
      </c>
      <c r="L9" s="7">
        <v>0.23018597997127938</v>
      </c>
      <c r="M9" s="7">
        <v>0.21333703292686224</v>
      </c>
      <c r="N9" s="7">
        <v>9.4576350093297984E-2</v>
      </c>
      <c r="O9" s="7">
        <v>8.1371191135832494E-2</v>
      </c>
      <c r="P9" s="7">
        <v>0.14045553145301398</v>
      </c>
      <c r="Q9" s="40">
        <f>(L9*cis_wt2+M9*First_line_Wt2+N9*Sec_Line_wt2+O9*Active_Wt2)/SUM(cis_wt2,First_line_Wt2,Sec_Line_wt2,Active_Wt2)</f>
        <v>0.15814156324975798</v>
      </c>
      <c r="R9" s="40">
        <f>(M9*First_line_Wt2+N9*Sec_Line_wt2)/SUM(First_line_Wt2,Sec_Line_wt2)</f>
        <v>0.15965641811690404</v>
      </c>
      <c r="S9" s="40">
        <f>(O9*Active_Wt2+P9*NonActive_Wt2)/SUM(Active_Wt2,NonActive_Wt2)</f>
        <v>0.11353143107871848</v>
      </c>
      <c r="T9" s="40">
        <f>(L9*cis_wt2+M9*First_line_Wt2+N9*Sec_Line_wt2+O9*Active_Wt2+P9*NonActive_Wt2)/SUM(cis_wt2,First_line_Wt2,Sec_Line_wt2,Active_Wt2,NonActive_Wt2)</f>
        <v>0.15577883478067095</v>
      </c>
      <c r="U9" s="7">
        <v>0.23633762517856749</v>
      </c>
      <c r="V9" s="7">
        <v>0.20530891601972293</v>
      </c>
      <c r="W9" s="7">
        <v>9.7579143389272843E-2</v>
      </c>
      <c r="X9" s="7">
        <v>8.6080332409917706E-2</v>
      </c>
      <c r="Y9" s="7">
        <v>0.13882863340557228</v>
      </c>
      <c r="Z9" s="7">
        <f>(U9*cis_wt2+V9*First_line_Wt2+W9*Sec_Line_wt2+X9*Active_Wt2)/SUM(cis_wt2,First_line_Wt2,Sec_Line_wt2,Active_Wt2)</f>
        <v>0.15721990347584422</v>
      </c>
      <c r="AA9" s="7">
        <f>(V9*First_line_Wt2+W9*Sec_Line_wt2)/SUM(First_line_Wt2,Sec_Line_wt2)</f>
        <v>0.15661434564373339</v>
      </c>
      <c r="AB9" s="7">
        <f>(X9*Active_Wt2+Y9*NonActive_Wt2)/SUM(Active_Wt2,NonActive_Wt2)</f>
        <v>0.11479179821444523</v>
      </c>
      <c r="AC9" s="7">
        <f>(U9*cis_wt2+V9*First_line_Wt2+W9*Sec_Line_wt2+X9*Active_Wt2+Y9*NonActive_Wt2)/SUM(cis_wt2,First_line_Wt2,Sec_Line_wt2,Active_Wt2,NonActive_Wt2)</f>
        <v>0.15476296017295479</v>
      </c>
      <c r="AD9" s="7">
        <v>0.22632331902743794</v>
      </c>
      <c r="AE9" s="7">
        <v>0.20149833518400734</v>
      </c>
      <c r="AF9" s="7">
        <v>8.9594972067162632E-2</v>
      </c>
      <c r="AG9" s="7">
        <v>9.07894736838641E-2</v>
      </c>
      <c r="AH9" s="7">
        <v>0.13335140997814574</v>
      </c>
      <c r="AI9" s="7">
        <f t="shared" si="3"/>
        <v>0.1523402857900838</v>
      </c>
      <c r="AJ9" s="7">
        <f t="shared" si="4"/>
        <v>0.15091727427993085</v>
      </c>
      <c r="AK9" s="7">
        <f t="shared" ref="AK9:AK23" si="10">(AG9*Active_Wt2+AH9*NonActive_Wt2)/SUM(Active_Wt2,NonActive_Wt2)</f>
        <v>0.11395639196220668</v>
      </c>
      <c r="AL9" s="33">
        <f t="shared" si="5"/>
        <v>0.14980350659662539</v>
      </c>
      <c r="AM9" s="7">
        <f>$C9+(L9-$C9)*Other_Factor</f>
        <v>0.23610238809448222</v>
      </c>
      <c r="AN9" s="7">
        <f>$D9+(M9-$D9)*Other_Factor</f>
        <v>0.22238552030107359</v>
      </c>
      <c r="AO9" s="7">
        <f>$E9+(N9-$E9)*Other_Factor</f>
        <v>0.10294260229435223</v>
      </c>
      <c r="AP9" s="7">
        <f>$F9+(O9-$F9)*Other_Factor</f>
        <v>8.7103782816120467E-2</v>
      </c>
      <c r="AQ9" s="7">
        <f>$G9+(P9-$G9)*Other_Factor</f>
        <v>0.14349965693429437</v>
      </c>
      <c r="AR9" s="40">
        <f>$H9+(Q9-$H9)*Other_Factor</f>
        <v>0.16614950525628311</v>
      </c>
      <c r="AS9" s="40">
        <f>$I9+(R9-$I9)*Other_Factor</f>
        <v>0.16839653067660396</v>
      </c>
      <c r="AT9" s="40">
        <f>$J9+(S9-$J9)*Other_Factor</f>
        <v>0.11780066178088143</v>
      </c>
      <c r="AU9" s="40">
        <f>$K9+(T9-$K9)*Other_Factor</f>
        <v>0.1631236460886705</v>
      </c>
      <c r="AV9" s="7">
        <f>$C9+(U9-$C9)*Other_Factor</f>
        <v>0.23996047665509837</v>
      </c>
      <c r="AW9" s="7">
        <f>$D9+(V9-$D9)*Other_Factor</f>
        <v>0.21735057680887934</v>
      </c>
      <c r="AX9" s="7">
        <f>$E9+(W9-$E9)*Other_Factor</f>
        <v>0.10482584524395702</v>
      </c>
      <c r="AY9" s="7">
        <f>$F9+(X9-$F9)*Other_Factor</f>
        <v>9.0057185274758478E-2</v>
      </c>
      <c r="AZ9" s="7">
        <f>$G9+(Y9-$G9)*Other_Factor</f>
        <v>0.14247932553763201</v>
      </c>
      <c r="BA9" s="7">
        <f>$H9+(Z9-$H9)*Other_Factor</f>
        <v>0.16557147370363376</v>
      </c>
      <c r="BB9" s="7">
        <f>$I9+(AA9-$I9)*Other_Factor</f>
        <v>0.16648865325295148</v>
      </c>
      <c r="BC9" s="7">
        <f>$J9+(AB9-$J9)*Other_Factor</f>
        <v>0.11859111829530508</v>
      </c>
      <c r="BD9" s="7">
        <f>$K9+(AC9-$K9)*Other_Factor</f>
        <v>0.16248652641239159</v>
      </c>
      <c r="BE9" s="7">
        <f>$C9+(AD9-$C9)*Other_Factor</f>
        <v>0.23367986737054358</v>
      </c>
      <c r="BF9" s="7">
        <f>$D9+(AE9-$D9)*Other_Factor</f>
        <v>0.21496071883817586</v>
      </c>
      <c r="BG9" s="7">
        <f>$E9+(AF9-$E9)*Other_Factor</f>
        <v>9.9818462827406335E-2</v>
      </c>
      <c r="BH9" s="7">
        <f>$F9+(AG9-$F9)*Other_Factor</f>
        <v>9.3010587733309433E-2</v>
      </c>
      <c r="BI9" s="7">
        <f>$G9+(AH9-$G9)*Other_Factor</f>
        <v>0.1390442098348835</v>
      </c>
      <c r="BJ9" s="7">
        <f>$H9+(AI9-$H9)*Other_Factor</f>
        <v>0.16251115462812718</v>
      </c>
      <c r="BK9" s="7">
        <f>$I9+(AJ9-$I9)*Other_Factor</f>
        <v>0.16291565690529802</v>
      </c>
      <c r="BL9" s="7">
        <f>$J9+(AK9-$J9)*Other_Factor</f>
        <v>0.11806718182032597</v>
      </c>
      <c r="BM9" s="33">
        <f>$K9+(AL9-$K9)*Other_Factor</f>
        <v>0.15937613716447555</v>
      </c>
      <c r="BN9" s="40">
        <f t="shared" si="9"/>
        <v>0.23628792558767106</v>
      </c>
      <c r="BO9" s="40">
        <f t="shared" si="9"/>
        <v>0.22267504955696737</v>
      </c>
      <c r="BP9" s="40">
        <f>AO9*(1-SUM(BP$11:BP$13))/(SUM(AO$6:AO$21)-SUM(AO$11:AO$13))</f>
        <v>0.10321425346703003</v>
      </c>
      <c r="BQ9" s="40">
        <f>AP9*(1-SUM(BQ$11:BQ$13))/(SUM(AP$6:AP$21)-SUM(AP$11:AP$13))</f>
        <v>8.7436709387323827E-2</v>
      </c>
      <c r="BR9" s="40">
        <f t="shared" si="6"/>
        <v>0.1439705070866826</v>
      </c>
      <c r="BS9" s="40">
        <f t="shared" si="6"/>
        <v>0.16648055551122762</v>
      </c>
      <c r="BT9" s="40">
        <f t="shared" si="6"/>
        <v>0.16871583276820978</v>
      </c>
      <c r="BU9" s="40">
        <f t="shared" si="6"/>
        <v>0.11821574382836741</v>
      </c>
      <c r="BV9" s="40">
        <f t="shared" si="6"/>
        <v>0.16347615942201973</v>
      </c>
      <c r="BW9" s="40">
        <f t="shared" si="6"/>
        <v>0.24011402427177678</v>
      </c>
      <c r="BX9" s="40">
        <f t="shared" si="6"/>
        <v>0.21761478786874608</v>
      </c>
      <c r="BY9" s="40">
        <f t="shared" si="7"/>
        <v>0.10509122165707839</v>
      </c>
      <c r="BZ9" s="40">
        <f t="shared" si="7"/>
        <v>9.0421674752648812E-2</v>
      </c>
      <c r="CA9" s="40">
        <f t="shared" si="7"/>
        <v>0.14299937830795095</v>
      </c>
      <c r="CB9" s="40">
        <f t="shared" si="7"/>
        <v>0.1658909811633941</v>
      </c>
      <c r="CC9" s="40">
        <f t="shared" si="7"/>
        <v>0.16678873312183959</v>
      </c>
      <c r="CD9" s="40">
        <f t="shared" si="7"/>
        <v>0.1190450459820635</v>
      </c>
      <c r="CE9" s="40">
        <f t="shared" si="7"/>
        <v>0.16283665887531004</v>
      </c>
      <c r="CF9" s="40">
        <f t="shared" si="7"/>
        <v>0.23368772743856622</v>
      </c>
      <c r="CG9" s="40">
        <f t="shared" si="7"/>
        <v>0.2149828176096269</v>
      </c>
      <c r="CH9" s="40">
        <f t="shared" si="8"/>
        <v>9.9862828260071104E-2</v>
      </c>
      <c r="CI9" s="40">
        <f t="shared" si="8"/>
        <v>9.3067209038843357E-2</v>
      </c>
      <c r="CJ9" s="40">
        <f t="shared" si="8"/>
        <v>0.13927161864003204</v>
      </c>
      <c r="CK9" s="40">
        <f t="shared" si="8"/>
        <v>0.16255509899076218</v>
      </c>
      <c r="CL9" s="40">
        <f t="shared" si="8"/>
        <v>0.16295708905430506</v>
      </c>
      <c r="CM9" s="40">
        <f t="shared" si="8"/>
        <v>0.11820557766796581</v>
      </c>
      <c r="CN9" s="48">
        <f t="shared" si="8"/>
        <v>0.15944766450412148</v>
      </c>
      <c r="CO9" s="108">
        <f>C9/SUM(C$9:C$21)</f>
        <v>0.36969904240692436</v>
      </c>
      <c r="CP9" s="40">
        <f t="shared" ref="CP9:CW21" si="11">D9/SUM(D$9:D$21)</f>
        <v>0.24591733195555734</v>
      </c>
      <c r="CQ9" s="40">
        <f t="shared" si="11"/>
        <v>0.12018839956009895</v>
      </c>
      <c r="CR9" s="40">
        <f t="shared" si="11"/>
        <v>0.10616172590491818</v>
      </c>
      <c r="CS9" s="40">
        <f t="shared" si="11"/>
        <v>0.19420206245037189</v>
      </c>
      <c r="CT9" s="40">
        <f t="shared" si="11"/>
        <v>0.19418299380624762</v>
      </c>
      <c r="CU9" s="40">
        <f t="shared" si="11"/>
        <v>0.18884935644613488</v>
      </c>
      <c r="CV9" s="40">
        <f t="shared" si="11"/>
        <v>0.15024948535187579</v>
      </c>
      <c r="CW9" s="48">
        <f t="shared" si="11"/>
        <v>0.19418515114948587</v>
      </c>
    </row>
    <row r="10" spans="1:101" x14ac:dyDescent="0.25">
      <c r="A10" s="89"/>
      <c r="B10" s="2" t="s">
        <v>12</v>
      </c>
      <c r="C10" s="7">
        <v>0.19119878604076135</v>
      </c>
      <c r="D10" s="7">
        <v>0.21159822419569296</v>
      </c>
      <c r="E10" s="7">
        <v>0.11177839851027788</v>
      </c>
      <c r="F10" s="7">
        <v>8.3380480904877444E-2</v>
      </c>
      <c r="G10" s="7">
        <v>0.15402869757127927</v>
      </c>
      <c r="H10" s="7">
        <f>(C10*cis_wt2+D10*First_line_Wt2+E10*Sec_Line_wt2+F10*Active_Wt2)/SUM(cis_wt2,First_line_Wt2,Sec_Line_wt2,Active_Wt2)</f>
        <v>0.15876300682801012</v>
      </c>
      <c r="I10" s="7">
        <f>(D10*First_line_Wt2+E10*Sec_Line_wt2)/SUM(First_line_Wt2,Sec_Line_wt2)</f>
        <v>0.16647900220094078</v>
      </c>
      <c r="J10" s="7">
        <f>(F10*Active_Wt2+G10*NonActive_Wt2)/SUM(Active_Wt2,NonActive_Wt2)</f>
        <v>0.12183506273369027</v>
      </c>
      <c r="K10" s="7">
        <f>(C10*cis_wt2+D10*First_line_Wt2+E10*Sec_Line_wt2+F10*Active_Wt2+G10*NonActive_Wt2)/SUM(cis_wt2,First_line_Wt2,Sec_Line_wt2,Active_Wt2,NonActive_Wt2)</f>
        <v>0.15813053667354621</v>
      </c>
      <c r="L10" s="7">
        <v>0.17861230329086047</v>
      </c>
      <c r="M10" s="7">
        <v>0.19610432852422854</v>
      </c>
      <c r="N10" s="7">
        <v>0.10754189944135996</v>
      </c>
      <c r="O10" s="7">
        <v>6.9044321329430711E-2</v>
      </c>
      <c r="P10" s="7">
        <v>0.1337310195226612</v>
      </c>
      <c r="Q10" s="40">
        <f>(L10*cis_wt2+M10*First_line_Wt2+N10*Sec_Line_wt2+O10*Active_Wt2)/SUM(cis_wt2,First_line_Wt2,Sec_Line_wt2,Active_Wt2)</f>
        <v>0.14758447336031075</v>
      </c>
      <c r="R10" s="40">
        <f>(M10*First_line_Wt2+N10*Sec_Line_wt2)/SUM(First_line_Wt2,Sec_Line_wt2)</f>
        <v>0.1560735243152778</v>
      </c>
      <c r="S10" s="40">
        <f>(O10*Active_Wt2+P10*NonActive_Wt2)/SUM(Active_Wt2,NonActive_Wt2)</f>
        <v>0.10425398473329525</v>
      </c>
      <c r="T10" s="40">
        <f>(L10*cis_wt2+M10*First_line_Wt2+N10*Sec_Line_wt2+O10*Active_Wt2+P10*NonActive_Wt2)/SUM(cis_wt2,First_line_Wt2,Sec_Line_wt2,Active_Wt2,NonActive_Wt2)</f>
        <v>0.14573375013683312</v>
      </c>
      <c r="U10" s="7">
        <v>0.17074391988601154</v>
      </c>
      <c r="V10" s="7">
        <v>0.18448020717750269</v>
      </c>
      <c r="W10" s="7">
        <v>0.10207169459949894</v>
      </c>
      <c r="X10" s="7">
        <v>6.9459833794860593E-2</v>
      </c>
      <c r="Y10" s="7">
        <v>0.12418655097609654</v>
      </c>
      <c r="Z10" s="7">
        <f>(U10*cis_wt2+V10*First_line_Wt2+W10*Sec_Line_wt2+X10*Active_Wt2)/SUM(cis_wt2,First_line_Wt2,Sec_Line_wt2,Active_Wt2)</f>
        <v>0.14005570805743589</v>
      </c>
      <c r="AA10" s="7">
        <f>(V10*First_line_Wt2+W10*Sec_Line_wt2)/SUM(First_line_Wt2,Sec_Line_wt2)</f>
        <v>0.1472310139663032</v>
      </c>
      <c r="AB10" s="7">
        <f>(X10*Active_Wt2+Y10*NonActive_Wt2)/SUM(Active_Wt2,NonActive_Wt2)</f>
        <v>9.9248172741977558E-2</v>
      </c>
      <c r="AC10" s="7">
        <f>(U10*cis_wt2+V10*First_line_Wt2+W10*Sec_Line_wt2+X10*Active_Wt2+Y10*NonActive_Wt2)/SUM(cis_wt2,First_line_Wt2,Sec_Line_wt2,Active_Wt2,NonActive_Wt2)</f>
        <v>0.13793570117022688</v>
      </c>
      <c r="AD10" s="7">
        <v>0.15393419170296804</v>
      </c>
      <c r="AE10" s="7">
        <v>0.17992970773239939</v>
      </c>
      <c r="AF10" s="7">
        <v>9.6880819366755203E-2</v>
      </c>
      <c r="AG10" s="7">
        <v>7.0152354570447481E-2</v>
      </c>
      <c r="AH10" s="7">
        <v>0.11968546637735976</v>
      </c>
      <c r="AI10" s="7">
        <f t="shared" si="3"/>
        <v>0.13447196220908131</v>
      </c>
      <c r="AJ10" s="7">
        <f t="shared" si="4"/>
        <v>0.1423910604260418</v>
      </c>
      <c r="AK10" s="7">
        <f t="shared" si="10"/>
        <v>9.711375842596047E-2</v>
      </c>
      <c r="AL10" s="33">
        <f t="shared" si="5"/>
        <v>0.13249659118967169</v>
      </c>
      <c r="AM10" s="7">
        <f>$C10+(L10-$C10)*Other_Factor</f>
        <v>0.18330500096709454</v>
      </c>
      <c r="AN10" s="7">
        <f>$D10+(M10-$D10)*Other_Factor</f>
        <v>0.20188101528081004</v>
      </c>
      <c r="AO10" s="7">
        <f>$E10+(N10-$E10)*Other_Factor</f>
        <v>0.10912142008514231</v>
      </c>
      <c r="AP10" s="7">
        <f>$F10+(O10-$F10)*Other_Factor</f>
        <v>7.4389362041964113E-2</v>
      </c>
      <c r="AQ10" s="7">
        <f>$G10+(P10-$G10)*Other_Factor</f>
        <v>0.14129873073351931</v>
      </c>
      <c r="AR10" s="40">
        <f>$H10+(Q10-$H10)*Other_Factor</f>
        <v>0.15175223643359589</v>
      </c>
      <c r="AS10" s="40">
        <f>$I10+(R10-$I10)*Other_Factor</f>
        <v>0.15995306420457214</v>
      </c>
      <c r="AT10" s="40">
        <f>$J10+(S10-$J10)*Other_Factor</f>
        <v>0.11080884882976359</v>
      </c>
      <c r="AU10" s="40">
        <f>$K10+(T10-$K10)*Other_Factor</f>
        <v>0.15035572217855075</v>
      </c>
      <c r="AV10" s="7">
        <f>$C10+(U10-$C10)*Other_Factor</f>
        <v>0.17837023652898545</v>
      </c>
      <c r="AW10" s="7">
        <f>$D10+(V10-$D10)*Other_Factor</f>
        <v>0.19459078834413873</v>
      </c>
      <c r="AX10" s="7">
        <f>$E10+(W10-$E10)*Other_Factor</f>
        <v>0.10569070618447593</v>
      </c>
      <c r="AY10" s="7">
        <f>$F10+(X10-$F10)*Other_Factor</f>
        <v>7.4649956376593357E-2</v>
      </c>
      <c r="AZ10" s="7">
        <f>$G10+(Y10-$G10)*Other_Factor</f>
        <v>0.13531278653878009</v>
      </c>
      <c r="BA10" s="7">
        <f>$H10+(Z10-$H10)*Other_Factor</f>
        <v>0.147030468140429</v>
      </c>
      <c r="BB10" s="7">
        <f>$I10+(AA10-$I10)*Other_Factor</f>
        <v>0.15440736270928904</v>
      </c>
      <c r="BC10" s="7">
        <f>$J10+(AB10-$J10)*Other_Factor</f>
        <v>0.10766938526684272</v>
      </c>
      <c r="BD10" s="7">
        <f>$K10+(AC10-$K10)*Other_Factor</f>
        <v>0.14546506894686823</v>
      </c>
      <c r="BE10" s="7">
        <f>$C10+(AD10-$C10)*Other_Factor</f>
        <v>0.16782778522941566</v>
      </c>
      <c r="BF10" s="7">
        <f>$D10+(AE10-$D10)*Other_Factor</f>
        <v>0.19173688028171609</v>
      </c>
      <c r="BG10" s="7">
        <f>$E10+(AF10-$E10)*Other_Factor</f>
        <v>0.10243517767458925</v>
      </c>
      <c r="BH10" s="7">
        <f>$F10+(AG10-$F10)*Other_Factor</f>
        <v>7.5084280267560824E-2</v>
      </c>
      <c r="BI10" s="7">
        <f>$G10+(AH10-$G10)*Other_Factor</f>
        <v>0.13248986967416992</v>
      </c>
      <c r="BJ10" s="7">
        <f>$H10+(AI10-$H10)*Other_Factor</f>
        <v>0.14352854544218849</v>
      </c>
      <c r="BK10" s="7">
        <f>$I10+(AJ10-$I10)*Other_Factor</f>
        <v>0.15137191954597504</v>
      </c>
      <c r="BL10" s="7">
        <f>$J10+(AK10-$J10)*Other_Factor</f>
        <v>0.10633075809008603</v>
      </c>
      <c r="BM10" s="33">
        <f>$K10+(AL10-$K10)*Other_Factor</f>
        <v>0.14205385661442554</v>
      </c>
      <c r="BN10" s="40">
        <f t="shared" si="9"/>
        <v>0.18344904843159879</v>
      </c>
      <c r="BO10" s="40">
        <f t="shared" si="9"/>
        <v>0.20214384921016931</v>
      </c>
      <c r="BP10" s="40">
        <f>AO10*(1-SUM(BP$11:BP$13))/(SUM(AO$6:AO$21)-SUM(AO$11:AO$13))</f>
        <v>0.10940937629636802</v>
      </c>
      <c r="BQ10" s="40">
        <f>AP10*(1-SUM(BQ$11:BQ$13))/(SUM(AP$6:AP$21)-SUM(AP$11:AP$13))</f>
        <v>7.4673691774128775E-2</v>
      </c>
      <c r="BR10" s="40">
        <f t="shared" si="6"/>
        <v>0.14176235922099792</v>
      </c>
      <c r="BS10" s="40">
        <f t="shared" si="6"/>
        <v>0.15205460035867799</v>
      </c>
      <c r="BT10" s="40">
        <f t="shared" si="6"/>
        <v>0.16025635636714861</v>
      </c>
      <c r="BU10" s="40">
        <f t="shared" si="6"/>
        <v>0.11119929454676114</v>
      </c>
      <c r="BV10" s="40">
        <f t="shared" si="6"/>
        <v>0.15068064378301563</v>
      </c>
      <c r="BW10" s="40">
        <f t="shared" si="6"/>
        <v>0.17848437334471098</v>
      </c>
      <c r="BX10" s="40">
        <f t="shared" si="6"/>
        <v>0.19482733263669846</v>
      </c>
      <c r="BY10" s="40">
        <f t="shared" si="7"/>
        <v>0.10595827207380625</v>
      </c>
      <c r="BZ10" s="40">
        <f t="shared" si="7"/>
        <v>7.4952088000419123E-2</v>
      </c>
      <c r="CA10" s="40">
        <f t="shared" si="7"/>
        <v>0.13580668127918216</v>
      </c>
      <c r="CB10" s="40">
        <f t="shared" si="7"/>
        <v>0.14731419655289096</v>
      </c>
      <c r="CC10" s="40">
        <f t="shared" si="7"/>
        <v>0.15468566720783503</v>
      </c>
      <c r="CD10" s="40">
        <f t="shared" si="7"/>
        <v>0.10808150816180673</v>
      </c>
      <c r="CE10" s="40">
        <f t="shared" si="7"/>
        <v>0.14577852289276463</v>
      </c>
      <c r="CF10" s="40">
        <f t="shared" si="7"/>
        <v>0.16783343029342068</v>
      </c>
      <c r="CG10" s="40">
        <f t="shared" si="7"/>
        <v>0.19175659155510122</v>
      </c>
      <c r="CH10" s="40">
        <f t="shared" si="8"/>
        <v>0.10248070613544608</v>
      </c>
      <c r="CI10" s="40">
        <f t="shared" si="8"/>
        <v>7.5129988719441737E-2</v>
      </c>
      <c r="CJ10" s="40">
        <f t="shared" si="8"/>
        <v>0.13270655876171028</v>
      </c>
      <c r="CK10" s="40">
        <f t="shared" si="8"/>
        <v>0.14356735675002652</v>
      </c>
      <c r="CL10" s="40">
        <f t="shared" si="8"/>
        <v>0.15141041593143761</v>
      </c>
      <c r="CM10" s="40">
        <f t="shared" si="8"/>
        <v>0.10645539675062812</v>
      </c>
      <c r="CN10" s="48">
        <f t="shared" si="8"/>
        <v>0.14211760978745916</v>
      </c>
      <c r="CO10" s="108">
        <f t="shared" ref="CO10:CO21" si="12">C10/SUM(C$9:C$21)</f>
        <v>0.28727770177957573</v>
      </c>
      <c r="CP10" s="40">
        <f t="shared" si="11"/>
        <v>0.21899948308592046</v>
      </c>
      <c r="CQ10" s="40">
        <f t="shared" si="11"/>
        <v>0.11480897049680888</v>
      </c>
      <c r="CR10" s="40">
        <f t="shared" si="11"/>
        <v>9.1494645351095083E-2</v>
      </c>
      <c r="CS10" s="40">
        <f t="shared" si="11"/>
        <v>0.20126920025932551</v>
      </c>
      <c r="CT10" s="40">
        <f t="shared" si="11"/>
        <v>0.17163498202013294</v>
      </c>
      <c r="CU10" s="40">
        <f t="shared" si="11"/>
        <v>0.17170773004655102</v>
      </c>
      <c r="CV10" s="40">
        <f t="shared" si="11"/>
        <v>0.14646619998267285</v>
      </c>
      <c r="CW10" s="48">
        <f t="shared" si="11"/>
        <v>0.17498766823740231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42"/>
      <c r="R11" s="42"/>
      <c r="S11" s="42"/>
      <c r="T11" s="42"/>
      <c r="U11" s="8"/>
      <c r="V11" s="8"/>
      <c r="W11" s="8"/>
      <c r="X11" s="8"/>
      <c r="Y11" s="8"/>
      <c r="Z11" s="8"/>
      <c r="AA11" s="8"/>
      <c r="AB11" s="8"/>
      <c r="AC11" s="8"/>
      <c r="AD11" s="7">
        <v>2.9041487839556089E-2</v>
      </c>
      <c r="AE11" s="7">
        <v>3.4635590084553768E-2</v>
      </c>
      <c r="AF11" s="7">
        <v>5.4213221601353737E-2</v>
      </c>
      <c r="AG11" s="7">
        <v>5.8587257618365855E-2</v>
      </c>
      <c r="AH11" s="7">
        <v>4.5336225597221419E-2</v>
      </c>
      <c r="AI11" s="44">
        <f t="shared" si="3"/>
        <v>4.3675091022924321E-2</v>
      </c>
      <c r="AJ11" s="44">
        <f t="shared" si="4"/>
        <v>4.3484809129694005E-2</v>
      </c>
      <c r="AK11" s="44">
        <f t="shared" si="10"/>
        <v>5.1374578810357806E-2</v>
      </c>
      <c r="AL11" s="45">
        <f t="shared" si="5"/>
        <v>4.3897006826015841E-2</v>
      </c>
      <c r="AM11" s="8"/>
      <c r="AN11" s="8"/>
      <c r="AO11" s="8"/>
      <c r="AP11" s="8"/>
      <c r="AQ11" s="8"/>
      <c r="AR11" s="42"/>
      <c r="AS11" s="42"/>
      <c r="AT11" s="42"/>
      <c r="AU11" s="42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1.9010338892054921E-2</v>
      </c>
      <c r="BF11" s="7">
        <f>$D11+(AE11-$D11)*Prod_S_Factor</f>
        <v>2.2672196027671863E-2</v>
      </c>
      <c r="BG11" s="7">
        <f>$E11+(AF11-$E11)*Prod_S_Factor</f>
        <v>3.5487565952735299E-2</v>
      </c>
      <c r="BH11" s="7">
        <f>$F11+(AG11-$F11)*Prod_S_Factor</f>
        <v>3.8350776937958894E-2</v>
      </c>
      <c r="BI11" s="7">
        <f>$G11+(AH11-$G11)*Prod_S_Factor</f>
        <v>2.9676751323874595E-2</v>
      </c>
      <c r="BJ11" s="44">
        <f>$H11+(AI11-$H11)*Prod_S_Factor</f>
        <v>2.8589385160778597E-2</v>
      </c>
      <c r="BK11" s="44">
        <f>$I11+(AJ11-$I11)*Prod_S_Factor</f>
        <v>2.8464828068686259E-2</v>
      </c>
      <c r="BL11" s="44">
        <f>$J11+(AK11-$J11)*Prod_S_Factor</f>
        <v>3.3629411792437079E-2</v>
      </c>
      <c r="BM11" s="45">
        <f>$K11+(AL11-$K11)*Prod_S_Factor</f>
        <v>2.8734649571664814E-2</v>
      </c>
      <c r="BN11" s="41"/>
      <c r="BO11" s="41"/>
      <c r="BP11" s="41"/>
      <c r="BQ11" s="41"/>
      <c r="BR11" s="41"/>
      <c r="BS11" s="42"/>
      <c r="BT11" s="42"/>
      <c r="BU11" s="42"/>
      <c r="BV11" s="42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2" si="13">BE11</f>
        <v>1.9010338892054921E-2</v>
      </c>
      <c r="CG11" s="40">
        <f t="shared" si="13"/>
        <v>2.2672196027671863E-2</v>
      </c>
      <c r="CH11" s="40">
        <f t="shared" si="13"/>
        <v>3.5487565952735299E-2</v>
      </c>
      <c r="CI11" s="40">
        <f t="shared" si="13"/>
        <v>3.8350776937958894E-2</v>
      </c>
      <c r="CJ11" s="40">
        <f t="shared" si="13"/>
        <v>2.9676751323874595E-2</v>
      </c>
      <c r="CK11" s="46">
        <f t="shared" si="13"/>
        <v>2.8589385160778597E-2</v>
      </c>
      <c r="CL11" s="46">
        <f t="shared" si="13"/>
        <v>2.8464828068686259E-2</v>
      </c>
      <c r="CM11" s="46">
        <f t="shared" si="13"/>
        <v>3.3629411792437079E-2</v>
      </c>
      <c r="CN11" s="49">
        <f t="shared" si="13"/>
        <v>2.8734649571664814E-2</v>
      </c>
      <c r="CO11" s="109"/>
      <c r="CP11" s="75"/>
      <c r="CQ11" s="41"/>
      <c r="CR11" s="41"/>
      <c r="CS11" s="41"/>
      <c r="CT11" s="41"/>
      <c r="CU11" s="41"/>
      <c r="CV11" s="41"/>
      <c r="CW11" s="110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42"/>
      <c r="R12" s="42"/>
      <c r="S12" s="42"/>
      <c r="T12" s="42"/>
      <c r="U12" s="7">
        <v>5.0858369098430112E-2</v>
      </c>
      <c r="V12" s="7">
        <v>5.972992970729446E-2</v>
      </c>
      <c r="W12" s="7">
        <v>5.1256983240568495E-2</v>
      </c>
      <c r="X12" s="7">
        <v>4.8891966759066513E-2</v>
      </c>
      <c r="Y12" s="7">
        <v>3.9262472884946248E-2</v>
      </c>
      <c r="Z12" s="7">
        <f t="shared" ref="Z12:Z26" si="14">(U12*cis_wt2+V12*First_line_Wt2+W12*Sec_Line_wt2+X12*Active_Wt2)/SUM(cis_wt2,First_line_Wt2,Sec_Line_wt2,Active_Wt2)</f>
        <v>5.4381338694705364E-2</v>
      </c>
      <c r="AA12" s="7">
        <f t="shared" ref="AA12:AA26" si="15">(V12*First_line_Wt2+W12*Sec_Line_wt2)/SUM(First_line_Wt2,Sec_Line_wt2)</f>
        <v>5.5900101815321714E-2</v>
      </c>
      <c r="AB12" s="7">
        <f t="shared" ref="AB12:AB23" si="16">(X12*Active_Wt2+Y12*NonActive_Wt2)/SUM(Active_Wt2,NonActive_Wt2)</f>
        <v>4.3650529994980272E-2</v>
      </c>
      <c r="AC12" s="7">
        <f t="shared" ref="AC12:AC26" si="17">(U12*cis_wt2+V12*First_line_Wt2+W12*Sec_Line_wt2+X12*Active_Wt2+Y12*NonActive_Wt2)/SUM(cis_wt2,First_line_Wt2,Sec_Line_wt2,Active_Wt2,NonActive_Wt2)</f>
        <v>5.2361565402451023E-2</v>
      </c>
      <c r="AD12" s="7">
        <v>4.4349070100220066E-2</v>
      </c>
      <c r="AE12" s="7">
        <v>5.5708472067538449E-2</v>
      </c>
      <c r="AF12" s="7">
        <v>5.3328677840251117E-2</v>
      </c>
      <c r="AG12" s="7">
        <v>4.8130193905968149E-2</v>
      </c>
      <c r="AH12" s="7">
        <v>4.6963123644185513E-2</v>
      </c>
      <c r="AI12" s="44">
        <f t="shared" si="3"/>
        <v>5.2540790982535633E-2</v>
      </c>
      <c r="AJ12" s="44">
        <f t="shared" si="4"/>
        <v>5.4632789323098473E-2</v>
      </c>
      <c r="AK12" s="44">
        <f t="shared" si="10"/>
        <v>4.7494945049035044E-2</v>
      </c>
      <c r="AL12" s="45">
        <f t="shared" si="5"/>
        <v>5.1795654167060563E-2</v>
      </c>
      <c r="AM12" s="8"/>
      <c r="AN12" s="8"/>
      <c r="AO12" s="8"/>
      <c r="AP12" s="8"/>
      <c r="AQ12" s="8"/>
      <c r="AR12" s="42"/>
      <c r="AS12" s="42"/>
      <c r="AT12" s="42"/>
      <c r="AU12" s="42"/>
      <c r="AV12" s="7">
        <f>$C12+(U12-$C12)*Other_Factor</f>
        <v>3.1896522868025794E-2</v>
      </c>
      <c r="AW12" s="7">
        <f>$D12+(V12-$D12)*Other_Factor</f>
        <v>3.7460443631746332E-2</v>
      </c>
      <c r="AX12" s="7">
        <f>$E12+(W12-$E12)*Other_Factor</f>
        <v>3.2146519187719574E-2</v>
      </c>
      <c r="AY12" s="7">
        <f>$F12+(X12-$F12)*Other_Factor</f>
        <v>3.0663266703954528E-2</v>
      </c>
      <c r="AZ12" s="7">
        <f>$G12+(Y12-$G12)*Other_Factor</f>
        <v>2.4623997710311703E-2</v>
      </c>
      <c r="BA12" s="7">
        <f>$H12+(Z12-$H12)*Other_Factor</f>
        <v>3.4106001510045829E-2</v>
      </c>
      <c r="BB12" s="7">
        <f>$I12+(AA12-$I12)*Other_Factor</f>
        <v>3.5058514606053637E-2</v>
      </c>
      <c r="BC12" s="7">
        <f>$J12+(AB12-$J12)*Other_Factor</f>
        <v>2.7376027837064703E-2</v>
      </c>
      <c r="BD12" s="7">
        <f>$K12+(AC12-$K12)*Other_Factor</f>
        <v>3.2839273021762337E-2</v>
      </c>
      <c r="BE12" s="7">
        <f>$C12+(AD12-$C12)*Other_Factor</f>
        <v>2.7814126833080325E-2</v>
      </c>
      <c r="BF12" s="7">
        <f>$D12+(AE12-$D12)*Other_Factor</f>
        <v>3.4938331384674025E-2</v>
      </c>
      <c r="BG12" s="7">
        <f>$E12+(AF12-$E12)*Other_Factor</f>
        <v>3.3445810835205418E-2</v>
      </c>
      <c r="BH12" s="7">
        <f>$F12+(AG12-$F12)*Other_Factor</f>
        <v>3.0185510423919915E-2</v>
      </c>
      <c r="BI12" s="7">
        <f>$G12+(AH12-$G12)*Other_Factor</f>
        <v>2.9453566322025941E-2</v>
      </c>
      <c r="BJ12" s="44">
        <f>$H12+(AI12-$H12)*Other_Factor</f>
        <v>3.2951676799450137E-2</v>
      </c>
      <c r="BK12" s="44">
        <f>$I12+(AJ12-$I12)*Other_Factor</f>
        <v>3.4263702216161623E-2</v>
      </c>
      <c r="BL12" s="44">
        <f>$J12+(AK12-$J12)*Other_Factor</f>
        <v>2.9787105401280694E-2</v>
      </c>
      <c r="BM12" s="45">
        <f>$K12+(AL12-$K12)*Other_Factor</f>
        <v>3.248435403830123E-2</v>
      </c>
      <c r="BN12" s="41"/>
      <c r="BO12" s="41"/>
      <c r="BP12" s="41"/>
      <c r="BQ12" s="41"/>
      <c r="BR12" s="41"/>
      <c r="BS12" s="42"/>
      <c r="BT12" s="42"/>
      <c r="BU12" s="42"/>
      <c r="BV12" s="42"/>
      <c r="BW12" s="40">
        <f t="shared" ref="BW12:CE12" si="18">AV12</f>
        <v>3.1896522868025794E-2</v>
      </c>
      <c r="BX12" s="40">
        <f t="shared" si="18"/>
        <v>3.7460443631746332E-2</v>
      </c>
      <c r="BY12" s="40">
        <f t="shared" si="18"/>
        <v>3.2146519187719574E-2</v>
      </c>
      <c r="BZ12" s="40">
        <f t="shared" si="18"/>
        <v>3.0663266703954528E-2</v>
      </c>
      <c r="CA12" s="40">
        <f t="shared" si="18"/>
        <v>2.4623997710311703E-2</v>
      </c>
      <c r="CB12" s="40">
        <f t="shared" si="18"/>
        <v>3.4106001510045829E-2</v>
      </c>
      <c r="CC12" s="40">
        <f t="shared" si="18"/>
        <v>3.5058514606053637E-2</v>
      </c>
      <c r="CD12" s="40">
        <f t="shared" si="18"/>
        <v>2.7376027837064703E-2</v>
      </c>
      <c r="CE12" s="40">
        <f t="shared" si="18"/>
        <v>3.2839273021762337E-2</v>
      </c>
      <c r="CF12" s="40">
        <f t="shared" si="13"/>
        <v>2.7814126833080325E-2</v>
      </c>
      <c r="CG12" s="40">
        <f t="shared" si="13"/>
        <v>3.4938331384674025E-2</v>
      </c>
      <c r="CH12" s="40">
        <f t="shared" si="13"/>
        <v>3.3445810835205418E-2</v>
      </c>
      <c r="CI12" s="40">
        <f t="shared" si="13"/>
        <v>3.0185510423919915E-2</v>
      </c>
      <c r="CJ12" s="40">
        <f t="shared" si="13"/>
        <v>2.9453566322025941E-2</v>
      </c>
      <c r="CK12" s="46">
        <f t="shared" si="13"/>
        <v>3.2951676799450137E-2</v>
      </c>
      <c r="CL12" s="46">
        <f t="shared" si="13"/>
        <v>3.4263702216161623E-2</v>
      </c>
      <c r="CM12" s="46">
        <f t="shared" si="13"/>
        <v>2.9787105401280694E-2</v>
      </c>
      <c r="CN12" s="49">
        <f t="shared" si="13"/>
        <v>3.248435403830123E-2</v>
      </c>
      <c r="CO12" s="109"/>
      <c r="CP12" s="75"/>
      <c r="CQ12" s="41"/>
      <c r="CR12" s="41"/>
      <c r="CS12" s="41"/>
      <c r="CT12" s="41"/>
      <c r="CU12" s="41"/>
      <c r="CV12" s="41"/>
      <c r="CW12" s="110"/>
    </row>
    <row r="13" spans="1:101" x14ac:dyDescent="0.25">
      <c r="A13" s="89"/>
      <c r="B13" s="2" t="s">
        <v>9</v>
      </c>
      <c r="C13" s="7">
        <v>3.7936267071228802E-3</v>
      </c>
      <c r="D13" s="7">
        <v>4.8834628185902003E-4</v>
      </c>
      <c r="E13" s="7">
        <v>1.7690875232460558E-3</v>
      </c>
      <c r="F13" s="7">
        <v>1.9660537481780073E-2</v>
      </c>
      <c r="G13" s="7">
        <v>5.5187637973891607E-4</v>
      </c>
      <c r="H13" s="7">
        <f t="shared" ref="H13:H26" si="19">(C13*cis_wt2+D13*First_line_Wt2+E13*Sec_Line_wt2+F13*Active_Wt2)/SUM(cis_wt2,First_line_Wt2,Sec_Line_wt2,Active_Wt2)</f>
        <v>3.7994892070445626E-3</v>
      </c>
      <c r="I13" s="7">
        <f t="shared" ref="I13:I26" si="20">(D13*First_line_Wt2+E13*Sec_Line_wt2)/SUM(First_line_Wt2,Sec_Line_wt2)</f>
        <v>1.0672498011868382E-3</v>
      </c>
      <c r="J13" s="7">
        <f t="shared" ref="J13:J23" si="21">(F13*Active_Wt2+G13*NonActive_Wt2)/SUM(Active_Wt2,NonActive_Wt2)</f>
        <v>9.2594883589513267E-3</v>
      </c>
      <c r="K13" s="7">
        <f t="shared" ref="K13:K26" si="22">(C13*cis_wt2+D13*First_line_Wt2+E13*Sec_Line_wt2+F13*Active_Wt2+G13*NonActive_Wt2)/SUM(cis_wt2,First_line_Wt2,Sec_Line_wt2,Active_Wt2,NonActive_Wt2)</f>
        <v>3.3656311561357124E-3</v>
      </c>
      <c r="L13" s="7">
        <v>3.183118741058337E-2</v>
      </c>
      <c r="M13" s="7">
        <v>4.6559378468455363E-2</v>
      </c>
      <c r="N13" s="7">
        <v>9.2341713221768096E-2</v>
      </c>
      <c r="O13" s="7">
        <v>0.14529085872602576</v>
      </c>
      <c r="P13" s="7">
        <v>0.11176789587851781</v>
      </c>
      <c r="Q13" s="40">
        <f t="shared" ref="Q13:Q26" si="23">(L13*cis_wt2+M13*First_line_Wt2+N13*Sec_Line_wt2+O13*Active_Wt2)/SUM(cis_wt2,First_line_Wt2,Sec_Line_wt2,Active_Wt2)</f>
        <v>7.301240284766769E-2</v>
      </c>
      <c r="R13" s="40">
        <f t="shared" ref="R13:R26" si="24">(M13*First_line_Wt2+N13*Sec_Line_wt2)/SUM(First_line_Wt2,Sec_Line_wt2)</f>
        <v>6.7253296845780214E-2</v>
      </c>
      <c r="S13" s="40">
        <f t="shared" ref="S13:S23" si="25">(O13*Active_Wt2+P13*NonActive_Wt2)/SUM(Active_Wt2,NonActive_Wt2)</f>
        <v>0.12704395061154525</v>
      </c>
      <c r="T13" s="40">
        <f t="shared" ref="T13:T26" si="26">(L13*cis_wt2+M13*First_line_Wt2+N13*Sec_Line_wt2+O13*Active_Wt2+P13*NonActive_Wt2)/SUM(cis_wt2,First_line_Wt2,Sec_Line_wt2,Active_Wt2,NonActive_Wt2)</f>
        <v>7.8189861973029656E-2</v>
      </c>
      <c r="U13" s="7">
        <v>2.5965665236153634E-2</v>
      </c>
      <c r="V13" s="7">
        <v>4.1971883092915718E-2</v>
      </c>
      <c r="W13" s="7">
        <v>8.6056797020456238E-2</v>
      </c>
      <c r="X13" s="7">
        <v>0.14792243767312821</v>
      </c>
      <c r="Y13" s="7">
        <v>0.12028199566175887</v>
      </c>
      <c r="Z13" s="7">
        <f t="shared" si="14"/>
        <v>6.8626378933854523E-2</v>
      </c>
      <c r="AA13" s="7">
        <f t="shared" si="15"/>
        <v>6.1898556020444896E-2</v>
      </c>
      <c r="AB13" s="7">
        <f t="shared" si="16"/>
        <v>0.13287744872273846</v>
      </c>
      <c r="AC13" s="7">
        <f t="shared" si="17"/>
        <v>7.5527203134212323E-2</v>
      </c>
      <c r="AD13" s="7">
        <v>3.3977110157492121E-2</v>
      </c>
      <c r="AE13" s="7">
        <v>3.8568257491945028E-2</v>
      </c>
      <c r="AF13" s="7">
        <v>7.0367783984924465E-2</v>
      </c>
      <c r="AG13" s="7">
        <v>9.7437673129825875E-2</v>
      </c>
      <c r="AH13" s="7">
        <v>9.8373101952389741E-2</v>
      </c>
      <c r="AI13" s="7">
        <f t="shared" si="3"/>
        <v>5.6375718643135918E-2</v>
      </c>
      <c r="AJ13" s="7">
        <f t="shared" si="4"/>
        <v>5.2941853972532538E-2</v>
      </c>
      <c r="AK13" s="7">
        <f t="shared" si="10"/>
        <v>9.7946837067709389E-2</v>
      </c>
      <c r="AL13" s="33">
        <f t="shared" si="5"/>
        <v>6.1986271327441451E-2</v>
      </c>
      <c r="AM13" s="7">
        <f>$C13+(L13-$C13)*Mayzent_factor</f>
        <v>2.0608731486603072E-2</v>
      </c>
      <c r="AN13" s="7">
        <f>$D13+(M13-$D13)*Mayzent_factor</f>
        <v>2.8118753994923987E-2</v>
      </c>
      <c r="AO13" s="7">
        <f>$E13+(N13-$E13)*Mayzent_factor</f>
        <v>5.6088655740366887E-2</v>
      </c>
      <c r="AP13" s="7">
        <f>$F13+(O13-$F13)*Mayzent_factor</f>
        <v>9.5005430625106108E-2</v>
      </c>
      <c r="AQ13" s="7">
        <f>$G13+(P13-$G13)*Mayzent_factor</f>
        <v>6.7252009134078847E-2</v>
      </c>
      <c r="AR13" s="40">
        <f>$H13+(Q13-$H13)*Mayzent_factor</f>
        <v>4.5308891799851037E-2</v>
      </c>
      <c r="AS13" s="40">
        <f>$I13+(R13-$I13)*Mayzent_factor</f>
        <v>4.0761334738364775E-2</v>
      </c>
      <c r="AT13" s="40">
        <f>$J13+(S13-$J13)*Mayzent_factor</f>
        <v>7.9898945732561191E-2</v>
      </c>
      <c r="AU13" s="40">
        <f>$K13+(T13-$K13)*Mayzent_factor</f>
        <v>4.8240336717621804E-2</v>
      </c>
      <c r="AV13" s="7">
        <f>$C13+(U13-$C13)*Mayzent_factor</f>
        <v>1.7090972898666165E-2</v>
      </c>
      <c r="AW13" s="7">
        <f>$D13+(V13-$D13)*Mayzent_factor</f>
        <v>2.5367472732229859E-2</v>
      </c>
      <c r="AX13" s="7">
        <f>$E13+(W13-$E13)*Mayzent_factor</f>
        <v>5.2319371900982528E-2</v>
      </c>
      <c r="AY13" s="7">
        <f>$F13+(X13-$F13)*Mayzent_factor</f>
        <v>9.6583680466417743E-2</v>
      </c>
      <c r="AZ13" s="7">
        <f>$G13+(Y13-$G13)*Mayzent_factor</f>
        <v>7.2358212254683349E-2</v>
      </c>
      <c r="BA13" s="7">
        <f>$H13+(Z13-$H13)*Mayzent_factor</f>
        <v>4.267844001211861E-2</v>
      </c>
      <c r="BB13" s="7">
        <f>$I13+(AA13-$I13)*Mayzent_factor</f>
        <v>3.754990957205704E-2</v>
      </c>
      <c r="BC13" s="7">
        <f>$J13+(AB13-$J13)*Mayzent_factor</f>
        <v>8.3397498370862105E-2</v>
      </c>
      <c r="BD13" s="7">
        <f>$K13+(AC13-$K13)*Mayzent_factor</f>
        <v>4.664344717932483E-2</v>
      </c>
      <c r="BE13" s="7">
        <f>$C13+(AD13-$C13)*Mayzent_factor</f>
        <v>2.1895716335947939E-2</v>
      </c>
      <c r="BF13" s="7">
        <f>$D13+(AE13-$D13)*Mayzent_factor</f>
        <v>2.3326199537469391E-2</v>
      </c>
      <c r="BG13" s="7">
        <f>$E13+(AF13-$E13)*Mayzent_factor</f>
        <v>4.2910122613239149E-2</v>
      </c>
      <c r="BH13" s="7">
        <f>$F13+(AG13-$F13)*Mayzent_factor</f>
        <v>6.6306203244291206E-2</v>
      </c>
      <c r="BI13" s="7">
        <f>$G13+(AH13-$G13)*Mayzent_factor</f>
        <v>5.921868320570773E-2</v>
      </c>
      <c r="BJ13" s="7">
        <f>$H13+(AI13-$H13)*Mayzent_factor</f>
        <v>3.5331291000656066E-2</v>
      </c>
      <c r="BK13" s="7">
        <f>$I13+(AJ13-$I13)*Mayzent_factor</f>
        <v>3.2178262408912688E-2</v>
      </c>
      <c r="BL13" s="7">
        <f>$J13+(AK13-$J13)*Mayzent_factor</f>
        <v>6.244839009418697E-2</v>
      </c>
      <c r="BM13" s="33">
        <f>$K13+(AL13-$K13)*Mayzent_factor</f>
        <v>3.8522477257909887E-2</v>
      </c>
      <c r="BN13" s="40">
        <f t="shared" ref="BN13:CN13" si="27">AM13</f>
        <v>2.0608731486603072E-2</v>
      </c>
      <c r="BO13" s="40">
        <f t="shared" si="27"/>
        <v>2.8118753994923987E-2</v>
      </c>
      <c r="BP13" s="40">
        <f t="shared" si="27"/>
        <v>5.6088655740366887E-2</v>
      </c>
      <c r="BQ13" s="40">
        <f t="shared" si="27"/>
        <v>9.5005430625106108E-2</v>
      </c>
      <c r="BR13" s="40">
        <f t="shared" si="27"/>
        <v>6.7252009134078847E-2</v>
      </c>
      <c r="BS13" s="40">
        <f t="shared" si="27"/>
        <v>4.5308891799851037E-2</v>
      </c>
      <c r="BT13" s="40">
        <f t="shared" si="27"/>
        <v>4.0761334738364775E-2</v>
      </c>
      <c r="BU13" s="40">
        <f t="shared" si="27"/>
        <v>7.9898945732561191E-2</v>
      </c>
      <c r="BV13" s="40">
        <f t="shared" si="27"/>
        <v>4.8240336717621804E-2</v>
      </c>
      <c r="BW13" s="40">
        <f t="shared" si="27"/>
        <v>1.7090972898666165E-2</v>
      </c>
      <c r="BX13" s="40">
        <f t="shared" si="27"/>
        <v>2.5367472732229859E-2</v>
      </c>
      <c r="BY13" s="40">
        <f t="shared" si="27"/>
        <v>5.2319371900982528E-2</v>
      </c>
      <c r="BZ13" s="40">
        <f t="shared" si="27"/>
        <v>9.6583680466417743E-2</v>
      </c>
      <c r="CA13" s="40">
        <f t="shared" si="27"/>
        <v>7.2358212254683349E-2</v>
      </c>
      <c r="CB13" s="40">
        <f t="shared" si="27"/>
        <v>4.267844001211861E-2</v>
      </c>
      <c r="CC13" s="40">
        <f t="shared" si="27"/>
        <v>3.754990957205704E-2</v>
      </c>
      <c r="CD13" s="40">
        <f t="shared" si="27"/>
        <v>8.3397498370862105E-2</v>
      </c>
      <c r="CE13" s="40">
        <f t="shared" si="27"/>
        <v>4.664344717932483E-2</v>
      </c>
      <c r="CF13" s="40">
        <f t="shared" si="27"/>
        <v>2.1895716335947939E-2</v>
      </c>
      <c r="CG13" s="40">
        <f t="shared" si="27"/>
        <v>2.3326199537469391E-2</v>
      </c>
      <c r="CH13" s="40">
        <f t="shared" si="27"/>
        <v>4.2910122613239149E-2</v>
      </c>
      <c r="CI13" s="40">
        <f t="shared" si="27"/>
        <v>6.6306203244291206E-2</v>
      </c>
      <c r="CJ13" s="40">
        <f t="shared" si="27"/>
        <v>5.921868320570773E-2</v>
      </c>
      <c r="CK13" s="40">
        <f t="shared" si="27"/>
        <v>3.5331291000656066E-2</v>
      </c>
      <c r="CL13" s="40">
        <f t="shared" si="27"/>
        <v>3.2178262408912688E-2</v>
      </c>
      <c r="CM13" s="40">
        <f t="shared" si="27"/>
        <v>6.244839009418697E-2</v>
      </c>
      <c r="CN13" s="48">
        <f t="shared" si="27"/>
        <v>3.8522477257909887E-2</v>
      </c>
      <c r="CO13" s="108">
        <f t="shared" si="12"/>
        <v>5.6999544003356944E-3</v>
      </c>
      <c r="CP13" s="40">
        <f t="shared" si="11"/>
        <v>5.054276031879548E-4</v>
      </c>
      <c r="CQ13" s="40">
        <f t="shared" si="11"/>
        <v>1.8170515946688364E-3</v>
      </c>
      <c r="CR13" s="40">
        <f t="shared" si="11"/>
        <v>2.15738010237616E-2</v>
      </c>
      <c r="CS13" s="40">
        <f t="shared" si="11"/>
        <v>7.2113651120539663E-4</v>
      </c>
      <c r="CT13" s="40">
        <f t="shared" si="11"/>
        <v>4.1075391224054975E-3</v>
      </c>
      <c r="CU13" s="40">
        <f t="shared" si="11"/>
        <v>1.1007696966686246E-3</v>
      </c>
      <c r="CV13" s="40">
        <f t="shared" si="11"/>
        <v>1.1131459559255224E-2</v>
      </c>
      <c r="CW13" s="48">
        <f t="shared" si="11"/>
        <v>3.7244162990175047E-3</v>
      </c>
    </row>
    <row r="14" spans="1:101" x14ac:dyDescent="0.25">
      <c r="A14" s="89"/>
      <c r="B14" s="2" t="s">
        <v>8</v>
      </c>
      <c r="C14" s="7">
        <v>6.0698027313966082E-3</v>
      </c>
      <c r="D14" s="7">
        <v>1.5538290787674284E-3</v>
      </c>
      <c r="E14" s="7">
        <v>2.3277467411132314E-3</v>
      </c>
      <c r="F14" s="7">
        <v>2.0862800565371174E-2</v>
      </c>
      <c r="G14" s="7">
        <v>1.1037527594778321E-3</v>
      </c>
      <c r="H14" s="7">
        <f t="shared" si="19"/>
        <v>4.8584840658328294E-3</v>
      </c>
      <c r="I14" s="7">
        <f t="shared" si="20"/>
        <v>1.9036449853097493E-3</v>
      </c>
      <c r="J14" s="7">
        <f t="shared" si="21"/>
        <v>1.0107738986123977E-2</v>
      </c>
      <c r="K14" s="7">
        <f t="shared" si="22"/>
        <v>4.3568785811626872E-3</v>
      </c>
      <c r="L14" s="7">
        <v>8.7267525035206166E-3</v>
      </c>
      <c r="M14" s="7">
        <v>2.9411764705299585E-3</v>
      </c>
      <c r="N14" s="7">
        <v>8.8221601489722138E-3</v>
      </c>
      <c r="O14" s="7">
        <v>6.9252077562853729E-3</v>
      </c>
      <c r="P14" s="7">
        <v>1.0845986985754139E-3</v>
      </c>
      <c r="Q14" s="40">
        <f t="shared" si="23"/>
        <v>6.1514833294112926E-3</v>
      </c>
      <c r="R14" s="40">
        <f t="shared" si="24"/>
        <v>5.5994200239838946E-3</v>
      </c>
      <c r="S14" s="40">
        <f t="shared" si="25"/>
        <v>3.7461016225756312E-3</v>
      </c>
      <c r="T14" s="40">
        <f t="shared" si="26"/>
        <v>5.4745834626441477E-3</v>
      </c>
      <c r="U14" s="7">
        <v>1.051502145933831E-2</v>
      </c>
      <c r="V14" s="7">
        <v>2.9411764705299585E-3</v>
      </c>
      <c r="W14" s="7">
        <v>1.1429236499141489E-2</v>
      </c>
      <c r="X14" s="7">
        <v>8.656509695322008E-3</v>
      </c>
      <c r="Y14" s="7">
        <v>1.0845986985754139E-3</v>
      </c>
      <c r="Z14" s="7">
        <f t="shared" si="14"/>
        <v>7.4755520942664123E-3</v>
      </c>
      <c r="AA14" s="7">
        <f t="shared" si="15"/>
        <v>6.7778357925233788E-3</v>
      </c>
      <c r="AB14" s="7">
        <f t="shared" si="16"/>
        <v>4.5350373530009692E-3</v>
      </c>
      <c r="AC14" s="7">
        <f t="shared" si="17"/>
        <v>6.6217660270386277E-3</v>
      </c>
      <c r="AD14" s="7">
        <v>2.0886981401993771E-2</v>
      </c>
      <c r="AE14" s="7">
        <v>8.0281169070567822E-3</v>
      </c>
      <c r="AF14" s="7">
        <v>1.2825884543809426E-2</v>
      </c>
      <c r="AG14" s="7">
        <v>1.2950138504255037E-2</v>
      </c>
      <c r="AH14" s="7">
        <v>2.3318872018388086E-3</v>
      </c>
      <c r="AI14" s="7">
        <f t="shared" si="3"/>
        <v>1.1854280516198443E-2</v>
      </c>
      <c r="AJ14" s="7">
        <f t="shared" si="4"/>
        <v>1.0196739639018827E-2</v>
      </c>
      <c r="AK14" s="7">
        <f t="shared" si="10"/>
        <v>7.1705104703906238E-3</v>
      </c>
      <c r="AL14" s="33">
        <f t="shared" si="5"/>
        <v>1.0582156275088369E-2</v>
      </c>
      <c r="AM14" s="7">
        <f t="shared" ref="AM14:AM21" si="28">$C14+(L14-$C14)*Other_Factor</f>
        <v>7.7361451774497067E-3</v>
      </c>
      <c r="AN14" s="7">
        <f t="shared" ref="AN14:AN21" si="29">$D14+(M14-$D14)*Other_Factor</f>
        <v>2.4239230002143794E-3</v>
      </c>
      <c r="AO14" s="7">
        <f t="shared" ref="AO14:AO21" si="30">$E14+(N14-$E14)*Other_Factor</f>
        <v>6.4008070741584291E-3</v>
      </c>
      <c r="AP14" s="7">
        <f t="shared" ref="AP14:AP21" si="31">$F14+(O14-$F14)*Other_Factor</f>
        <v>1.212164830978381E-2</v>
      </c>
      <c r="AQ14" s="7">
        <f t="shared" ref="AQ14:AQ21" si="32">$G14+(P14-$G14)*Other_Factor</f>
        <v>1.0917400277992537E-3</v>
      </c>
      <c r="AR14" s="40">
        <f t="shared" ref="AR14:AR21" si="33">$H14+(Q14-$H14)*Other_Factor</f>
        <v>5.6694062662528194E-3</v>
      </c>
      <c r="AS14" s="40">
        <f t="shared" ref="AS14:AS21" si="34">$I14+(R14-$I14)*Other_Factor</f>
        <v>4.2215009277211538E-3</v>
      </c>
      <c r="AT14" s="40">
        <f t="shared" ref="AT14:AT21" si="35">$J14+(S14-$J14)*Other_Factor</f>
        <v>6.1179509681127857E-3</v>
      </c>
      <c r="AU14" s="40">
        <f t="shared" ref="AU14:AU21" si="36">$K14+(T14-$K14)*Other_Factor</f>
        <v>5.0578625085646754E-3</v>
      </c>
      <c r="AV14" s="7">
        <f t="shared" ref="AV14:AV21" si="37">$C14+(U14-$C14)*Other_Factor</f>
        <v>8.8576825498539735E-3</v>
      </c>
      <c r="AW14" s="7">
        <f t="shared" ref="AW14:AW21" si="38">$D14+(V14-$D14)*Other_Factor</f>
        <v>2.4239230002143794E-3</v>
      </c>
      <c r="AX14" s="7">
        <f t="shared" ref="AX14:AX21" si="39">$E14+(W14-$E14)*Other_Factor</f>
        <v>8.0358707204370577E-3</v>
      </c>
      <c r="AY14" s="7">
        <f t="shared" ref="AY14:AY21" si="40">$F14+(X14-$F14)*Other_Factor</f>
        <v>1.3207458037246031E-2</v>
      </c>
      <c r="AZ14" s="7">
        <f t="shared" ref="AZ14:AZ21" si="41">$G14+(Y14-$G14)*Other_Factor</f>
        <v>1.0917400277992537E-3</v>
      </c>
      <c r="BA14" s="7">
        <f t="shared" ref="BA14:BA21" si="42">$H14+(Z14-$H14)*Other_Factor</f>
        <v>6.4998141300068226E-3</v>
      </c>
      <c r="BB14" s="7">
        <f t="shared" ref="BB14:BB21" si="43">$I14+(AA14-$I14)*Other_Factor</f>
        <v>4.960560519595131E-3</v>
      </c>
      <c r="BC14" s="7">
        <f t="shared" ref="BC14:BC21" si="44">$J14+(AB14-$J14)*Other_Factor</f>
        <v>6.6127428187561284E-3</v>
      </c>
      <c r="BD14" s="7">
        <f t="shared" ref="BD14:BD21" si="45">$K14+(AC14-$K14)*Other_Factor</f>
        <v>5.777333768608256E-3</v>
      </c>
      <c r="BE14" s="7">
        <f t="shared" ref="BE14:BE21" si="46">$C14+(AD14-$C14)*Other_Factor</f>
        <v>1.5362599309116893E-2</v>
      </c>
      <c r="BF14" s="7">
        <f t="shared" ref="BF14:BF21" si="47">$D14+(AE14-$D14)*Other_Factor</f>
        <v>5.6142673788934713E-3</v>
      </c>
      <c r="BG14" s="7">
        <f t="shared" ref="BG14:BG21" si="48">$E14+(AF14-$E14)*Other_Factor</f>
        <v>8.9117976737594657E-3</v>
      </c>
      <c r="BH14" s="7">
        <f t="shared" ref="BH14:BH21" si="49">$F14+(AG14-$F14)*Other_Factor</f>
        <v>1.590026616142896E-2</v>
      </c>
      <c r="BI14" s="7">
        <f t="shared" ref="BI14:BI21" si="50">$G14+(AH14-$G14)*Other_Factor</f>
        <v>1.8739940987146852E-3</v>
      </c>
      <c r="BJ14" s="7">
        <f t="shared" ref="BJ14:BJ21" si="51">$H14+(AI14-$H14)*Other_Factor</f>
        <v>9.2459936422267831E-3</v>
      </c>
      <c r="BK14" s="7">
        <f t="shared" ref="BK14:BK21" si="52">$I14+(AJ14-$I14)*Other_Factor</f>
        <v>7.1047729010867266E-3</v>
      </c>
      <c r="BL14" s="7">
        <f t="shared" ref="BL14:BL21" si="53">$J14+(AK14-$J14)*Other_Factor</f>
        <v>8.2656158865926886E-3</v>
      </c>
      <c r="BM14" s="33">
        <f t="shared" ref="BM14:BM21" si="54">$K14+(AL14-$K14)*Other_Factor</f>
        <v>8.2611467644348215E-3</v>
      </c>
      <c r="BN14" s="40">
        <f t="shared" ref="BN14:BN21" si="55">AM14*(1-SUM(BN$11:BN$13))/(SUM(AM$6:AM$21)-SUM(AM$11:AM$13))</f>
        <v>7.7422245102118743E-3</v>
      </c>
      <c r="BO14" s="40">
        <f t="shared" ref="BO14:BO21" si="56">AN14*(1-SUM(BO$11:BO$13))/(SUM(AN$6:AN$21)-SUM(AN$11:AN$13))</f>
        <v>2.4270787660288342E-3</v>
      </c>
      <c r="BP14" s="40">
        <f t="shared" ref="BP14:CE21" si="57">AO14*(1-SUM(BP$11:BP$13))/(SUM(AO$6:AO$21)-SUM(AO$11:AO$13))</f>
        <v>6.4176979114699594E-3</v>
      </c>
      <c r="BQ14" s="40">
        <f t="shared" si="57"/>
        <v>1.21679794641681E-2</v>
      </c>
      <c r="BR14" s="40">
        <f t="shared" si="57"/>
        <v>1.0953222381643488E-3</v>
      </c>
      <c r="BS14" s="40">
        <f t="shared" si="57"/>
        <v>5.6807024683506345E-3</v>
      </c>
      <c r="BT14" s="40">
        <f t="shared" si="57"/>
        <v>4.229505451748587E-3</v>
      </c>
      <c r="BU14" s="40">
        <f t="shared" si="57"/>
        <v>6.1395081612208059E-3</v>
      </c>
      <c r="BV14" s="40">
        <f t="shared" si="57"/>
        <v>5.068792646624163E-3</v>
      </c>
      <c r="BW14" s="40">
        <f t="shared" si="57"/>
        <v>8.8633504667700539E-3</v>
      </c>
      <c r="BX14" s="40">
        <f t="shared" si="57"/>
        <v>2.4268695176532773E-3</v>
      </c>
      <c r="BY14" s="40">
        <f t="shared" si="57"/>
        <v>8.0562142773445526E-3</v>
      </c>
      <c r="BZ14" s="40">
        <f t="shared" si="57"/>
        <v>1.326091273349894E-2</v>
      </c>
      <c r="CA14" s="40">
        <f t="shared" si="57"/>
        <v>1.0957249036665608E-3</v>
      </c>
      <c r="CB14" s="40">
        <f t="shared" si="57"/>
        <v>6.5123569857001296E-3</v>
      </c>
      <c r="CC14" s="40">
        <f t="shared" si="57"/>
        <v>4.969501455336079E-3</v>
      </c>
      <c r="CD14" s="40">
        <f t="shared" si="57"/>
        <v>6.6380542172317864E-3</v>
      </c>
      <c r="CE14" s="40">
        <f t="shared" si="57"/>
        <v>5.789782998376211E-3</v>
      </c>
      <c r="CF14" s="40">
        <f t="shared" ref="CF14:CN21" si="58">BE14*(1-SUM(CF$11:CF$13))/(SUM(BE$6:BE$21)-SUM(BE$11:BE$13))</f>
        <v>1.5363116046296407E-2</v>
      </c>
      <c r="CG14" s="40">
        <f t="shared" si="58"/>
        <v>5.6148445467236767E-3</v>
      </c>
      <c r="CH14" s="40">
        <f t="shared" si="58"/>
        <v>8.9157586219489899E-3</v>
      </c>
      <c r="CI14" s="40">
        <f t="shared" si="58"/>
        <v>1.5909945638253452E-2</v>
      </c>
      <c r="CJ14" s="40">
        <f t="shared" si="58"/>
        <v>1.8770590430180129E-3</v>
      </c>
      <c r="CK14" s="40">
        <f t="shared" si="58"/>
        <v>9.2484938355117587E-3</v>
      </c>
      <c r="CL14" s="40">
        <f t="shared" si="58"/>
        <v>7.1065797624718791E-3</v>
      </c>
      <c r="CM14" s="40">
        <f t="shared" si="58"/>
        <v>8.2753046663132986E-3</v>
      </c>
      <c r="CN14" s="48">
        <f t="shared" si="58"/>
        <v>8.2648543323367522E-3</v>
      </c>
      <c r="CO14" s="108">
        <f t="shared" si="12"/>
        <v>9.1199270405371118E-3</v>
      </c>
      <c r="CP14" s="40">
        <f t="shared" si="11"/>
        <v>1.6081787375456871E-3</v>
      </c>
      <c r="CQ14" s="40">
        <f t="shared" si="11"/>
        <v>2.3908573614063637E-3</v>
      </c>
      <c r="CR14" s="40">
        <f t="shared" si="11"/>
        <v>2.2893062237634584E-2</v>
      </c>
      <c r="CS14" s="40">
        <f t="shared" si="11"/>
        <v>1.4422730224107933E-3</v>
      </c>
      <c r="CT14" s="40">
        <f t="shared" si="11"/>
        <v>5.2523937530842982E-3</v>
      </c>
      <c r="CU14" s="40">
        <f t="shared" si="11"/>
        <v>1.9634341563838967E-3</v>
      </c>
      <c r="CV14" s="40">
        <f t="shared" si="11"/>
        <v>1.2151199223742972E-2</v>
      </c>
      <c r="CW14" s="48">
        <f t="shared" si="11"/>
        <v>4.8213333094864709E-3</v>
      </c>
    </row>
    <row r="15" spans="1:101" x14ac:dyDescent="0.25">
      <c r="A15" s="89"/>
      <c r="B15" s="2" t="s">
        <v>7</v>
      </c>
      <c r="C15" s="7">
        <v>2.3065250379824747E-2</v>
      </c>
      <c r="D15" s="7">
        <v>7.5915649279325037E-2</v>
      </c>
      <c r="E15" s="7">
        <v>9.1433891992182895E-2</v>
      </c>
      <c r="F15" s="7">
        <v>7.1994342291390859E-2</v>
      </c>
      <c r="G15" s="7">
        <v>7.8311258277475704E-2</v>
      </c>
      <c r="H15" s="7">
        <f t="shared" si="19"/>
        <v>7.4226589628253903E-2</v>
      </c>
      <c r="I15" s="7">
        <f t="shared" si="20"/>
        <v>8.292999771283649E-2</v>
      </c>
      <c r="J15" s="7">
        <f t="shared" si="21"/>
        <v>7.5432707393225884E-2</v>
      </c>
      <c r="K15" s="7">
        <f t="shared" si="22"/>
        <v>7.4772272402955267E-2</v>
      </c>
      <c r="L15" s="7">
        <v>2.5536480687361363E-2</v>
      </c>
      <c r="M15" s="7">
        <v>7.3510913800136052E-2</v>
      </c>
      <c r="N15" s="7">
        <v>8.1331471135567796E-2</v>
      </c>
      <c r="O15" s="7">
        <v>8.1440443212622018E-2</v>
      </c>
      <c r="P15" s="7">
        <v>6.2852494576475126E-2</v>
      </c>
      <c r="Q15" s="40">
        <f t="shared" si="23"/>
        <v>7.1339103998784473E-2</v>
      </c>
      <c r="R15" s="40">
        <f t="shared" si="24"/>
        <v>7.7045857486093508E-2</v>
      </c>
      <c r="S15" s="40">
        <f t="shared" si="25"/>
        <v>7.1322823468111002E-2</v>
      </c>
      <c r="T15" s="40">
        <f t="shared" si="26"/>
        <v>7.0205353142823446E-2</v>
      </c>
      <c r="U15" s="7">
        <v>2.0028612303950206E-2</v>
      </c>
      <c r="V15" s="7">
        <v>7.0902700703560861E-2</v>
      </c>
      <c r="W15" s="7">
        <v>7.4022346368472214E-2</v>
      </c>
      <c r="X15" s="7">
        <v>7.9916897506369725E-2</v>
      </c>
      <c r="Y15" s="7">
        <v>6.2310195227187427E-2</v>
      </c>
      <c r="Z15" s="7">
        <f t="shared" si="14"/>
        <v>6.692597952464828E-2</v>
      </c>
      <c r="AA15" s="7">
        <f t="shared" si="15"/>
        <v>7.2312801195458104E-2</v>
      </c>
      <c r="AB15" s="7">
        <f t="shared" si="16"/>
        <v>7.0333380674976742E-2</v>
      </c>
      <c r="AC15" s="7">
        <f t="shared" si="17"/>
        <v>6.6309343464501458E-2</v>
      </c>
      <c r="AD15" s="7">
        <v>2.0314735336856876E-2</v>
      </c>
      <c r="AE15" s="7">
        <v>6.988531261635457E-2</v>
      </c>
      <c r="AF15" s="7">
        <v>6.9087523277312171E-2</v>
      </c>
      <c r="AG15" s="7">
        <v>5.5401662049894232E-2</v>
      </c>
      <c r="AH15" s="7">
        <v>6.0249457699978415E-2</v>
      </c>
      <c r="AI15" s="7">
        <f t="shared" si="3"/>
        <v>6.1707639538816327E-2</v>
      </c>
      <c r="AJ15" s="7">
        <f t="shared" si="4"/>
        <v>6.9524706553920221E-2</v>
      </c>
      <c r="AK15" s="7">
        <f t="shared" si="10"/>
        <v>5.8040369200787978E-2</v>
      </c>
      <c r="AL15" s="33">
        <f t="shared" si="5"/>
        <v>6.1512836782419478E-2</v>
      </c>
      <c r="AM15" s="7">
        <f t="shared" si="28"/>
        <v>2.4615116319567067E-2</v>
      </c>
      <c r="AN15" s="7">
        <f t="shared" si="29"/>
        <v>7.4407486482066326E-2</v>
      </c>
      <c r="AO15" s="7">
        <f t="shared" si="30"/>
        <v>8.5098020363035612E-2</v>
      </c>
      <c r="AP15" s="7">
        <f t="shared" si="31"/>
        <v>7.7918593882404408E-2</v>
      </c>
      <c r="AQ15" s="7">
        <f t="shared" si="32"/>
        <v>6.8616082859127653E-2</v>
      </c>
      <c r="AR15" s="40">
        <f t="shared" si="33"/>
        <v>7.2415663461250432E-2</v>
      </c>
      <c r="AS15" s="40">
        <f t="shared" si="34"/>
        <v>7.9239678565210275E-2</v>
      </c>
      <c r="AT15" s="40">
        <f t="shared" si="35"/>
        <v>7.285513738997533E-2</v>
      </c>
      <c r="AU15" s="40">
        <f t="shared" si="36"/>
        <v>7.1908066428609183E-2</v>
      </c>
      <c r="AV15" s="7">
        <f t="shared" si="37"/>
        <v>2.1160781212880109E-2</v>
      </c>
      <c r="AW15" s="7">
        <f t="shared" si="38"/>
        <v>7.2771709909707397E-2</v>
      </c>
      <c r="AX15" s="7">
        <f t="shared" si="39"/>
        <v>8.0514002640648313E-2</v>
      </c>
      <c r="AY15" s="7">
        <f t="shared" si="40"/>
        <v>7.6963081322300342E-2</v>
      </c>
      <c r="AZ15" s="7">
        <f t="shared" si="41"/>
        <v>6.8275972393485429E-2</v>
      </c>
      <c r="BA15" s="7">
        <f t="shared" si="42"/>
        <v>6.9647911993713216E-2</v>
      </c>
      <c r="BB15" s="7">
        <f t="shared" si="43"/>
        <v>7.6271277476340799E-2</v>
      </c>
      <c r="BC15" s="7">
        <f t="shared" si="44"/>
        <v>7.2234594788290044E-2</v>
      </c>
      <c r="BD15" s="7">
        <f t="shared" si="45"/>
        <v>6.9464630589010395E-2</v>
      </c>
      <c r="BE15" s="7">
        <f t="shared" si="46"/>
        <v>2.1340227192449639E-2</v>
      </c>
      <c r="BF15" s="7">
        <f t="shared" si="47"/>
        <v>7.2133641034033719E-2</v>
      </c>
      <c r="BG15" s="7">
        <f t="shared" si="48"/>
        <v>7.741906073890914E-2</v>
      </c>
      <c r="BH15" s="7">
        <f t="shared" si="49"/>
        <v>6.1588015581612948E-2</v>
      </c>
      <c r="BI15" s="7">
        <f t="shared" si="50"/>
        <v>6.6983552624097858E-2</v>
      </c>
      <c r="BJ15" s="7">
        <f t="shared" si="51"/>
        <v>6.6375158587698865E-2</v>
      </c>
      <c r="BK15" s="7">
        <f t="shared" si="52"/>
        <v>7.4522685728935001E-2</v>
      </c>
      <c r="BL15" s="7">
        <f t="shared" si="53"/>
        <v>6.4524864245328759E-2</v>
      </c>
      <c r="BM15" s="33">
        <f t="shared" si="54"/>
        <v>6.6456435717964307E-2</v>
      </c>
      <c r="BN15" s="40">
        <f t="shared" si="55"/>
        <v>2.463445973668937E-2</v>
      </c>
      <c r="BO15" s="40">
        <f t="shared" si="56"/>
        <v>7.450435944468059E-2</v>
      </c>
      <c r="BP15" s="40">
        <f t="shared" si="57"/>
        <v>8.5322582172325009E-2</v>
      </c>
      <c r="BQ15" s="40">
        <f t="shared" si="57"/>
        <v>7.821641298343035E-2</v>
      </c>
      <c r="BR15" s="40">
        <f t="shared" si="57"/>
        <v>6.8841225509366166E-2</v>
      </c>
      <c r="BS15" s="40">
        <f t="shared" si="57"/>
        <v>7.2559950522556108E-2</v>
      </c>
      <c r="BT15" s="40">
        <f t="shared" si="57"/>
        <v>7.9389927474747712E-2</v>
      </c>
      <c r="BU15" s="40">
        <f t="shared" si="57"/>
        <v>7.3111849526736952E-2</v>
      </c>
      <c r="BV15" s="40">
        <f t="shared" si="57"/>
        <v>7.2063461141756199E-2</v>
      </c>
      <c r="BW15" s="40">
        <f t="shared" si="57"/>
        <v>2.117432172408255E-2</v>
      </c>
      <c r="BX15" s="40">
        <f t="shared" si="57"/>
        <v>7.2860171099393883E-2</v>
      </c>
      <c r="BY15" s="40">
        <f t="shared" si="57"/>
        <v>8.0717831354617617E-2</v>
      </c>
      <c r="BZ15" s="40">
        <f t="shared" si="57"/>
        <v>7.7274574883224006E-2</v>
      </c>
      <c r="CA15" s="40">
        <f t="shared" si="57"/>
        <v>6.85251812415444E-2</v>
      </c>
      <c r="CB15" s="40">
        <f t="shared" si="57"/>
        <v>6.9782313330736728E-2</v>
      </c>
      <c r="CC15" s="40">
        <f t="shared" si="57"/>
        <v>7.6408749156829769E-2</v>
      </c>
      <c r="CD15" s="40">
        <f t="shared" si="57"/>
        <v>7.2511084992510327E-2</v>
      </c>
      <c r="CE15" s="40">
        <f t="shared" si="57"/>
        <v>6.9614315752025827E-2</v>
      </c>
      <c r="CF15" s="40">
        <f t="shared" si="58"/>
        <v>2.1340944993427698E-2</v>
      </c>
      <c r="CG15" s="40">
        <f t="shared" si="58"/>
        <v>7.214105664399148E-2</v>
      </c>
      <c r="CH15" s="40">
        <f t="shared" si="58"/>
        <v>7.7453470506690492E-2</v>
      </c>
      <c r="CI15" s="40">
        <f t="shared" si="58"/>
        <v>6.1625508021263722E-2</v>
      </c>
      <c r="CJ15" s="40">
        <f t="shared" si="58"/>
        <v>6.7093105187882709E-2</v>
      </c>
      <c r="CK15" s="40">
        <f t="shared" si="58"/>
        <v>6.639310698050678E-2</v>
      </c>
      <c r="CL15" s="40">
        <f t="shared" si="58"/>
        <v>7.4541638081816103E-2</v>
      </c>
      <c r="CM15" s="40">
        <f t="shared" si="58"/>
        <v>6.4600498923343422E-2</v>
      </c>
      <c r="CN15" s="48">
        <f t="shared" si="58"/>
        <v>6.6486261086641366E-2</v>
      </c>
      <c r="CO15" s="108">
        <f t="shared" si="12"/>
        <v>3.4655722754818777E-2</v>
      </c>
      <c r="CP15" s="40">
        <f t="shared" si="11"/>
        <v>7.8571018322575417E-2</v>
      </c>
      <c r="CQ15" s="40">
        <f t="shared" si="11"/>
        <v>9.3912877157331168E-2</v>
      </c>
      <c r="CR15" s="40">
        <f t="shared" si="11"/>
        <v>7.9000465621574895E-2</v>
      </c>
      <c r="CS15" s="40">
        <f t="shared" si="11"/>
        <v>0.10232927093027626</v>
      </c>
      <c r="CT15" s="40">
        <f t="shared" si="11"/>
        <v>8.0244634003829432E-2</v>
      </c>
      <c r="CU15" s="40">
        <f t="shared" si="11"/>
        <v>8.5534640836262485E-2</v>
      </c>
      <c r="CV15" s="40">
        <f t="shared" si="11"/>
        <v>9.0682778490789415E-2</v>
      </c>
      <c r="CW15" s="48">
        <f t="shared" si="11"/>
        <v>8.2743193514968186E-2</v>
      </c>
    </row>
    <row r="16" spans="1:101" x14ac:dyDescent="0.25">
      <c r="A16" s="89"/>
      <c r="B16" s="2" t="s">
        <v>6</v>
      </c>
      <c r="C16" s="7">
        <v>2.1547799696821839E-2</v>
      </c>
      <c r="D16" s="7">
        <v>0.10723270440268884</v>
      </c>
      <c r="E16" s="7">
        <v>0.12700186219721962</v>
      </c>
      <c r="F16" s="7">
        <v>0.10021216407413201</v>
      </c>
      <c r="G16" s="7">
        <v>9.817880794661854E-2</v>
      </c>
      <c r="H16" s="7">
        <f t="shared" si="19"/>
        <v>0.10258357447684822</v>
      </c>
      <c r="I16" s="7">
        <f t="shared" si="20"/>
        <v>0.11616849459322458</v>
      </c>
      <c r="J16" s="7">
        <f t="shared" si="21"/>
        <v>9.9105386532077372E-2</v>
      </c>
      <c r="K16" s="7">
        <f t="shared" si="22"/>
        <v>0.10199512889446659</v>
      </c>
      <c r="L16" s="7">
        <v>1.9384835479227706E-2</v>
      </c>
      <c r="M16" s="7">
        <v>9.9160192378541512E-2</v>
      </c>
      <c r="N16" s="7">
        <v>8.9548417131819935E-2</v>
      </c>
      <c r="O16" s="7">
        <v>6.9321329639587717E-2</v>
      </c>
      <c r="P16" s="7">
        <v>8.345986984758183E-2</v>
      </c>
      <c r="Q16" s="40">
        <f t="shared" si="23"/>
        <v>8.2336864918678532E-2</v>
      </c>
      <c r="R16" s="40">
        <f t="shared" si="24"/>
        <v>9.4815606339218678E-2</v>
      </c>
      <c r="S16" s="40">
        <f t="shared" si="25"/>
        <v>7.7017088669650152E-2</v>
      </c>
      <c r="T16" s="40">
        <f t="shared" si="26"/>
        <v>8.2486890416027997E-2</v>
      </c>
      <c r="U16" s="7">
        <v>2.4749642346318393E-2</v>
      </c>
      <c r="V16" s="7">
        <v>9.6477987421148631E-2</v>
      </c>
      <c r="W16" s="7">
        <v>8.6755121042484062E-2</v>
      </c>
      <c r="X16" s="7">
        <v>5.2700831025169245E-2</v>
      </c>
      <c r="Y16" s="7">
        <v>8.1616052060087901E-2</v>
      </c>
      <c r="Z16" s="7">
        <f t="shared" si="14"/>
        <v>7.879794503093486E-2</v>
      </c>
      <c r="AA16" s="7">
        <f t="shared" si="15"/>
        <v>9.2083187454789078E-2</v>
      </c>
      <c r="AB16" s="7">
        <f t="shared" si="16"/>
        <v>6.8439695866385916E-2</v>
      </c>
      <c r="AC16" s="7">
        <f t="shared" si="17"/>
        <v>7.9174424152042178E-2</v>
      </c>
      <c r="AD16" s="7">
        <v>3.2260371960027935E-2</v>
      </c>
      <c r="AE16" s="7">
        <v>9.5412504624542968E-2</v>
      </c>
      <c r="AF16" s="7">
        <v>7.4720670390561267E-2</v>
      </c>
      <c r="AG16" s="7">
        <v>4.9861495845143614E-2</v>
      </c>
      <c r="AH16" s="7">
        <v>7.7386117135728086E-2</v>
      </c>
      <c r="AI16" s="7">
        <f t="shared" si="3"/>
        <v>7.4833979227239625E-2</v>
      </c>
      <c r="AJ16" s="7">
        <f t="shared" si="4"/>
        <v>8.6059658575463521E-2</v>
      </c>
      <c r="AK16" s="7">
        <f t="shared" si="10"/>
        <v>6.4843442335368762E-2</v>
      </c>
      <c r="AL16" s="33">
        <f t="shared" si="5"/>
        <v>7.5174926759321539E-2</v>
      </c>
      <c r="AM16" s="7">
        <f t="shared" si="28"/>
        <v>2.019126705819772E-2</v>
      </c>
      <c r="AN16" s="7">
        <f t="shared" si="29"/>
        <v>0.10216991790471251</v>
      </c>
      <c r="AO16" s="7">
        <f t="shared" si="30"/>
        <v>0.1035124210650669</v>
      </c>
      <c r="AP16" s="7">
        <f t="shared" si="31"/>
        <v>8.0838554097632492E-2</v>
      </c>
      <c r="AQ16" s="7">
        <f t="shared" si="32"/>
        <v>8.8947624289109697E-2</v>
      </c>
      <c r="AR16" s="40">
        <f t="shared" si="33"/>
        <v>8.988557322606941E-2</v>
      </c>
      <c r="AS16" s="40">
        <f t="shared" si="34"/>
        <v>0.10277673822026369</v>
      </c>
      <c r="AT16" s="40">
        <f t="shared" si="35"/>
        <v>8.5252407949120368E-2</v>
      </c>
      <c r="AU16" s="40">
        <f t="shared" si="36"/>
        <v>8.9760269897353667E-2</v>
      </c>
      <c r="AV16" s="7">
        <f t="shared" si="37"/>
        <v>2.3555879175183241E-2</v>
      </c>
      <c r="AW16" s="7">
        <f t="shared" si="38"/>
        <v>0.10048773632325761</v>
      </c>
      <c r="AX16" s="7">
        <f t="shared" si="39"/>
        <v>0.10176056715842209</v>
      </c>
      <c r="AY16" s="7">
        <f t="shared" si="40"/>
        <v>7.041478071420415E-2</v>
      </c>
      <c r="AZ16" s="7">
        <f t="shared" si="41"/>
        <v>8.7791248705979014E-2</v>
      </c>
      <c r="BA16" s="7">
        <f t="shared" si="42"/>
        <v>8.7666091140258459E-2</v>
      </c>
      <c r="BB16" s="7">
        <f t="shared" si="43"/>
        <v>0.10106306428660772</v>
      </c>
      <c r="BC16" s="7">
        <f t="shared" si="44"/>
        <v>7.9872978554366078E-2</v>
      </c>
      <c r="BD16" s="7">
        <f t="shared" si="45"/>
        <v>8.7682811303777794E-2</v>
      </c>
      <c r="BE16" s="7">
        <f t="shared" si="46"/>
        <v>2.8266336138826609E-2</v>
      </c>
      <c r="BF16" s="7">
        <f t="shared" si="47"/>
        <v>9.9819504191754407E-2</v>
      </c>
      <c r="BG16" s="7">
        <f t="shared" si="48"/>
        <v>9.4212996577063585E-2</v>
      </c>
      <c r="BH16" s="7">
        <f t="shared" si="49"/>
        <v>6.8634052761162634E-2</v>
      </c>
      <c r="BI16" s="7">
        <f t="shared" si="50"/>
        <v>8.513838707402259E-2</v>
      </c>
      <c r="BJ16" s="7">
        <f t="shared" si="51"/>
        <v>8.5180035685728739E-2</v>
      </c>
      <c r="BK16" s="7">
        <f t="shared" si="52"/>
        <v>9.7285325636086342E-2</v>
      </c>
      <c r="BL16" s="7">
        <f t="shared" si="53"/>
        <v>7.7617538888786086E-2</v>
      </c>
      <c r="BM16" s="33">
        <f t="shared" si="54"/>
        <v>8.5174471726458131E-2</v>
      </c>
      <c r="BN16" s="40">
        <f t="shared" si="55"/>
        <v>2.0207134060240852E-2</v>
      </c>
      <c r="BO16" s="40">
        <f t="shared" si="56"/>
        <v>0.10230293546928071</v>
      </c>
      <c r="BP16" s="40">
        <f t="shared" si="57"/>
        <v>0.10378557591002253</v>
      </c>
      <c r="BQ16" s="40">
        <f t="shared" si="57"/>
        <v>8.1147533820058307E-2</v>
      </c>
      <c r="BR16" s="40">
        <f t="shared" si="57"/>
        <v>8.92394786624639E-2</v>
      </c>
      <c r="BS16" s="40">
        <f t="shared" si="57"/>
        <v>9.0064668805598352E-2</v>
      </c>
      <c r="BT16" s="40">
        <f t="shared" si="57"/>
        <v>0.10297161650754372</v>
      </c>
      <c r="BU16" s="40">
        <f t="shared" si="57"/>
        <v>8.5552803070078634E-2</v>
      </c>
      <c r="BV16" s="40">
        <f t="shared" si="57"/>
        <v>8.9954243565197281E-2</v>
      </c>
      <c r="BW16" s="40">
        <f t="shared" si="57"/>
        <v>2.3570952278706505E-2</v>
      </c>
      <c r="BX16" s="40">
        <f t="shared" si="57"/>
        <v>0.10060988907623107</v>
      </c>
      <c r="BY16" s="40">
        <f t="shared" si="57"/>
        <v>0.10201818353391472</v>
      </c>
      <c r="BZ16" s="40">
        <f t="shared" si="57"/>
        <v>7.0699771263042416E-2</v>
      </c>
      <c r="CA16" s="40">
        <f t="shared" si="57"/>
        <v>8.811168875527757E-2</v>
      </c>
      <c r="CB16" s="40">
        <f t="shared" si="57"/>
        <v>8.7835262613222928E-2</v>
      </c>
      <c r="CC16" s="40">
        <f t="shared" si="57"/>
        <v>0.10124522079089801</v>
      </c>
      <c r="CD16" s="40">
        <f t="shared" si="57"/>
        <v>8.0178705972328415E-2</v>
      </c>
      <c r="CE16" s="40">
        <f t="shared" si="57"/>
        <v>8.7871753730914715E-2</v>
      </c>
      <c r="CF16" s="40">
        <f t="shared" si="58"/>
        <v>2.8267286906760971E-2</v>
      </c>
      <c r="CG16" s="40">
        <f t="shared" si="58"/>
        <v>9.9829766012711332E-2</v>
      </c>
      <c r="CH16" s="40">
        <f t="shared" si="58"/>
        <v>9.4254870597534263E-2</v>
      </c>
      <c r="CI16" s="40">
        <f t="shared" si="58"/>
        <v>6.8675834560053786E-2</v>
      </c>
      <c r="CJ16" s="40">
        <f t="shared" si="58"/>
        <v>8.5277632130683137E-2</v>
      </c>
      <c r="CK16" s="40">
        <f t="shared" si="58"/>
        <v>8.5203069073104515E-2</v>
      </c>
      <c r="CL16" s="40">
        <f t="shared" si="58"/>
        <v>9.7310066905185455E-2</v>
      </c>
      <c r="CM16" s="40">
        <f t="shared" si="58"/>
        <v>7.7708520522467989E-2</v>
      </c>
      <c r="CN16" s="48">
        <f t="shared" si="58"/>
        <v>8.5212697670923404E-2</v>
      </c>
      <c r="CO16" s="108">
        <f t="shared" si="12"/>
        <v>3.2375740994453478E-2</v>
      </c>
      <c r="CP16" s="40">
        <f t="shared" si="11"/>
        <v>0.11098347787822395</v>
      </c>
      <c r="CQ16" s="40">
        <f t="shared" si="11"/>
        <v>0.13044517764046937</v>
      </c>
      <c r="CR16" s="40">
        <f t="shared" si="11"/>
        <v>0.10996430234419666</v>
      </c>
      <c r="CS16" s="40">
        <f t="shared" si="11"/>
        <v>0.12829018533176517</v>
      </c>
      <c r="CT16" s="40">
        <f t="shared" si="11"/>
        <v>0.1109007086264662</v>
      </c>
      <c r="CU16" s="40">
        <f t="shared" si="11"/>
        <v>0.11981708351093726</v>
      </c>
      <c r="CV16" s="40">
        <f t="shared" si="11"/>
        <v>0.11914131316118602</v>
      </c>
      <c r="CW16" s="48">
        <f t="shared" si="11"/>
        <v>0.11286807818569677</v>
      </c>
    </row>
    <row r="17" spans="1:101" x14ac:dyDescent="0.25">
      <c r="A17" s="89"/>
      <c r="B17" s="2" t="s">
        <v>5</v>
      </c>
      <c r="C17" s="7">
        <v>0.15500758725298708</v>
      </c>
      <c r="D17" s="7">
        <v>0.21852386237314825</v>
      </c>
      <c r="E17" s="7">
        <v>0.23074953445050375</v>
      </c>
      <c r="F17" s="7">
        <v>0.13953323903865628</v>
      </c>
      <c r="G17" s="7">
        <v>0.11997792494420428</v>
      </c>
      <c r="H17" s="7">
        <f t="shared" si="19"/>
        <v>0.20473029535113424</v>
      </c>
      <c r="I17" s="7">
        <f t="shared" si="20"/>
        <v>0.22404994708333065</v>
      </c>
      <c r="J17" s="7">
        <f t="shared" si="21"/>
        <v>0.12888907190299997</v>
      </c>
      <c r="K17" s="7">
        <f t="shared" si="22"/>
        <v>0.19340797948715796</v>
      </c>
      <c r="L17" s="7">
        <v>0.15007153075816024</v>
      </c>
      <c r="M17" s="7">
        <v>0.21605623381254496</v>
      </c>
      <c r="N17" s="7">
        <v>0.20633147113573613</v>
      </c>
      <c r="O17" s="7">
        <v>0.12036011080353724</v>
      </c>
      <c r="P17" s="7">
        <v>0.11268980477173093</v>
      </c>
      <c r="Q17" s="40">
        <f t="shared" si="23"/>
        <v>0.1923730703976872</v>
      </c>
      <c r="R17" s="40">
        <f t="shared" si="24"/>
        <v>0.21166057670687113</v>
      </c>
      <c r="S17" s="40">
        <f t="shared" si="25"/>
        <v>0.11618508098863174</v>
      </c>
      <c r="T17" s="40">
        <f t="shared" si="26"/>
        <v>0.1817279509967975</v>
      </c>
      <c r="U17" s="7">
        <v>0.13948497854109657</v>
      </c>
      <c r="V17" s="7">
        <v>0.19756566777515749</v>
      </c>
      <c r="W17" s="7">
        <v>0.17141527001824175</v>
      </c>
      <c r="X17" s="7">
        <v>9.7783933518549512E-2</v>
      </c>
      <c r="Y17" s="7">
        <v>9.59869848151024E-2</v>
      </c>
      <c r="Z17" s="7">
        <f t="shared" si="14"/>
        <v>0.16875608688679747</v>
      </c>
      <c r="AA17" s="7">
        <f t="shared" si="15"/>
        <v>0.18574551487924088</v>
      </c>
      <c r="AB17" s="7">
        <f t="shared" si="16"/>
        <v>9.6805835072198365E-2</v>
      </c>
      <c r="AC17" s="7">
        <f t="shared" si="17"/>
        <v>0.15903465072120451</v>
      </c>
      <c r="AD17" s="7">
        <v>0.13376251788296309</v>
      </c>
      <c r="AE17" s="7">
        <v>0.18502404735373651</v>
      </c>
      <c r="AF17" s="7">
        <v>0.16515363128461655</v>
      </c>
      <c r="AG17" s="7">
        <v>9.4113573407747425E-2</v>
      </c>
      <c r="AH17" s="7">
        <v>9.2462039045111605E-2</v>
      </c>
      <c r="AI17" s="7">
        <f t="shared" si="3"/>
        <v>0.16031664830336245</v>
      </c>
      <c r="AJ17" s="7">
        <f t="shared" si="4"/>
        <v>0.17604248775277931</v>
      </c>
      <c r="AK17" s="7">
        <f t="shared" si="10"/>
        <v>9.3214625546247071E-2</v>
      </c>
      <c r="AL17" s="33">
        <f t="shared" si="5"/>
        <v>0.15125175353806175</v>
      </c>
      <c r="AM17" s="7">
        <f t="shared" si="28"/>
        <v>0.15191187180524238</v>
      </c>
      <c r="AN17" s="7">
        <f t="shared" si="29"/>
        <v>0.21697625531833403</v>
      </c>
      <c r="AO17" s="7">
        <f t="shared" si="30"/>
        <v>0.21543541154960977</v>
      </c>
      <c r="AP17" s="7">
        <f t="shared" si="31"/>
        <v>0.12750854902117903</v>
      </c>
      <c r="AQ17" s="7">
        <f t="shared" si="32"/>
        <v>0.11540708054106766</v>
      </c>
      <c r="AR17" s="40">
        <f t="shared" si="33"/>
        <v>0.19698029244502199</v>
      </c>
      <c r="AS17" s="40">
        <f t="shared" si="34"/>
        <v>0.21627978373482917</v>
      </c>
      <c r="AT17" s="40">
        <f t="shared" si="35"/>
        <v>0.12092158997429128</v>
      </c>
      <c r="AU17" s="40">
        <f t="shared" si="36"/>
        <v>0.18608268961950716</v>
      </c>
      <c r="AV17" s="7">
        <f t="shared" si="37"/>
        <v>0.14527237056147277</v>
      </c>
      <c r="AW17" s="7">
        <f t="shared" si="38"/>
        <v>0.20537964353330382</v>
      </c>
      <c r="AX17" s="7">
        <f t="shared" si="39"/>
        <v>0.19353723771605039</v>
      </c>
      <c r="AY17" s="7">
        <f t="shared" si="40"/>
        <v>0.11334959017510304</v>
      </c>
      <c r="AZ17" s="7">
        <f t="shared" si="41"/>
        <v>0.10493167820018597</v>
      </c>
      <c r="BA17" s="7">
        <f t="shared" si="42"/>
        <v>0.18216857771679382</v>
      </c>
      <c r="BB17" s="7">
        <f t="shared" si="43"/>
        <v>0.20002679770982457</v>
      </c>
      <c r="BC17" s="7">
        <f t="shared" si="44"/>
        <v>0.10876763042945616</v>
      </c>
      <c r="BD17" s="7">
        <f t="shared" si="45"/>
        <v>0.17185027548545323</v>
      </c>
      <c r="BE17" s="7">
        <f t="shared" si="46"/>
        <v>0.14168345097008214</v>
      </c>
      <c r="BF17" s="7">
        <f t="shared" si="47"/>
        <v>0.1975139944834938</v>
      </c>
      <c r="BG17" s="7">
        <f t="shared" si="48"/>
        <v>0.18961016520863572</v>
      </c>
      <c r="BH17" s="7">
        <f t="shared" si="49"/>
        <v>0.11104767355285527</v>
      </c>
      <c r="BI17" s="7">
        <f t="shared" si="50"/>
        <v>0.10272096017374943</v>
      </c>
      <c r="BJ17" s="7">
        <f t="shared" si="51"/>
        <v>0.17687566820078371</v>
      </c>
      <c r="BK17" s="7">
        <f t="shared" si="52"/>
        <v>0.19394141132967402</v>
      </c>
      <c r="BL17" s="7">
        <f t="shared" si="53"/>
        <v>0.10651535418074898</v>
      </c>
      <c r="BM17" s="33">
        <f t="shared" si="54"/>
        <v>0.16696912490232788</v>
      </c>
      <c r="BN17" s="40">
        <f t="shared" si="55"/>
        <v>0.15203124945367635</v>
      </c>
      <c r="BO17" s="40">
        <f t="shared" si="56"/>
        <v>0.21725874211722224</v>
      </c>
      <c r="BP17" s="40">
        <f t="shared" si="57"/>
        <v>0.21600391555941162</v>
      </c>
      <c r="BQ17" s="40">
        <f t="shared" si="57"/>
        <v>0.12799590999049942</v>
      </c>
      <c r="BR17" s="40">
        <f t="shared" si="57"/>
        <v>0.11578575351228128</v>
      </c>
      <c r="BS17" s="40">
        <f t="shared" si="57"/>
        <v>0.19737277255462196</v>
      </c>
      <c r="BT17" s="40">
        <f t="shared" si="57"/>
        <v>0.21668987880650981</v>
      </c>
      <c r="BU17" s="40">
        <f t="shared" si="57"/>
        <v>0.12134766891470633</v>
      </c>
      <c r="BV17" s="40">
        <f t="shared" si="57"/>
        <v>0.18648481788704663</v>
      </c>
      <c r="BW17" s="40">
        <f t="shared" si="57"/>
        <v>0.14536532847929273</v>
      </c>
      <c r="BX17" s="40">
        <f t="shared" si="57"/>
        <v>0.20562930274327543</v>
      </c>
      <c r="BY17" s="40">
        <f t="shared" si="57"/>
        <v>0.19402719530075652</v>
      </c>
      <c r="BZ17" s="40">
        <f t="shared" si="57"/>
        <v>0.11380835127024451</v>
      </c>
      <c r="CA17" s="40">
        <f t="shared" si="57"/>
        <v>0.10531468120596459</v>
      </c>
      <c r="CB17" s="40">
        <f t="shared" si="57"/>
        <v>0.18252011302787419</v>
      </c>
      <c r="CC17" s="40">
        <f t="shared" si="57"/>
        <v>0.2003873268753748</v>
      </c>
      <c r="CD17" s="40">
        <f t="shared" si="57"/>
        <v>0.10918395704467615</v>
      </c>
      <c r="CE17" s="40">
        <f t="shared" si="57"/>
        <v>0.17222058532921358</v>
      </c>
      <c r="CF17" s="40">
        <f t="shared" si="58"/>
        <v>0.14168821664191703</v>
      </c>
      <c r="CG17" s="40">
        <f t="shared" si="58"/>
        <v>0.1975342996659758</v>
      </c>
      <c r="CH17" s="40">
        <f t="shared" si="58"/>
        <v>0.18969443956809631</v>
      </c>
      <c r="CI17" s="40">
        <f t="shared" si="58"/>
        <v>0.11111527514968741</v>
      </c>
      <c r="CJ17" s="40">
        <f t="shared" si="58"/>
        <v>0.10288896178161619</v>
      </c>
      <c r="CK17" s="40">
        <f t="shared" si="58"/>
        <v>0.1769234968469004</v>
      </c>
      <c r="CL17" s="40">
        <f t="shared" si="58"/>
        <v>0.19399073384173629</v>
      </c>
      <c r="CM17" s="40">
        <f t="shared" si="58"/>
        <v>0.10664020922091531</v>
      </c>
      <c r="CN17" s="48">
        <f t="shared" si="58"/>
        <v>0.16704405994291646</v>
      </c>
      <c r="CO17" s="108">
        <f t="shared" si="12"/>
        <v>0.23290013679763563</v>
      </c>
      <c r="CP17" s="40">
        <f t="shared" si="11"/>
        <v>0.22616736545671068</v>
      </c>
      <c r="CQ17" s="40">
        <f t="shared" si="11"/>
        <v>0.23700569024026905</v>
      </c>
      <c r="CR17" s="40">
        <f t="shared" si="11"/>
        <v>0.1531119043927778</v>
      </c>
      <c r="CS17" s="40">
        <f t="shared" si="11"/>
        <v>0.15677507752163239</v>
      </c>
      <c r="CT17" s="40">
        <f t="shared" si="11"/>
        <v>0.22132914501697998</v>
      </c>
      <c r="CU17" s="40">
        <f t="shared" si="11"/>
        <v>0.23108684772325708</v>
      </c>
      <c r="CV17" s="40">
        <f t="shared" si="11"/>
        <v>0.15494630328372386</v>
      </c>
      <c r="CW17" s="48">
        <f t="shared" si="11"/>
        <v>0.21402577933972761</v>
      </c>
    </row>
    <row r="18" spans="1:101" x14ac:dyDescent="0.25">
      <c r="A18" s="89"/>
      <c r="B18" s="2" t="s">
        <v>4</v>
      </c>
      <c r="C18" s="7">
        <v>7.1320182093961397E-3</v>
      </c>
      <c r="D18" s="7">
        <v>4.4128745838013211E-2</v>
      </c>
      <c r="E18" s="7">
        <v>0.11629422718849673</v>
      </c>
      <c r="F18" s="7">
        <v>7.9349363508704127E-2</v>
      </c>
      <c r="G18" s="7">
        <v>4.3543046357783742E-2</v>
      </c>
      <c r="H18" s="7">
        <f t="shared" si="19"/>
        <v>6.8604326708057994E-2</v>
      </c>
      <c r="I18" s="7">
        <f t="shared" si="20"/>
        <v>7.6748021127795274E-2</v>
      </c>
      <c r="J18" s="7">
        <f t="shared" si="21"/>
        <v>5.9859601164521534E-2</v>
      </c>
      <c r="K18" s="7">
        <f t="shared" si="22"/>
        <v>6.52563173164733E-2</v>
      </c>
      <c r="L18" s="7">
        <v>1.4020028612499395E-2</v>
      </c>
      <c r="M18" s="7">
        <v>4.8464668886547081E-2</v>
      </c>
      <c r="N18" s="7">
        <v>0.11033519553109379</v>
      </c>
      <c r="O18" s="7">
        <v>8.5180055403045921E-2</v>
      </c>
      <c r="P18" s="7">
        <v>4.040130151846448E-2</v>
      </c>
      <c r="Q18" s="40">
        <f t="shared" si="23"/>
        <v>6.9958165001714701E-2</v>
      </c>
      <c r="R18" s="40">
        <f t="shared" si="24"/>
        <v>7.6430556498945618E-2</v>
      </c>
      <c r="S18" s="40">
        <f t="shared" si="25"/>
        <v>6.0806499541361823E-2</v>
      </c>
      <c r="T18" s="40">
        <f t="shared" si="26"/>
        <v>6.6009577573434092E-2</v>
      </c>
      <c r="U18" s="7">
        <v>8.297567954486754E-3</v>
      </c>
      <c r="V18" s="7">
        <v>4.8057713651664571E-2</v>
      </c>
      <c r="W18" s="7">
        <v>0.11126629422753907</v>
      </c>
      <c r="X18" s="7">
        <v>8.0678670361467392E-2</v>
      </c>
      <c r="Y18" s="7">
        <v>4.040130151846448E-2</v>
      </c>
      <c r="Z18" s="7">
        <f t="shared" si="14"/>
        <v>6.8828290279522891E-2</v>
      </c>
      <c r="AA18" s="7">
        <f t="shared" si="15"/>
        <v>7.6628410498641358E-2</v>
      </c>
      <c r="AB18" s="7">
        <f t="shared" si="16"/>
        <v>5.8755266642218001E-2</v>
      </c>
      <c r="AC18" s="7">
        <f t="shared" si="17"/>
        <v>6.5030646104274087E-2</v>
      </c>
      <c r="AD18" s="7">
        <v>3.290414878318011E-3</v>
      </c>
      <c r="AE18" s="7">
        <v>4.5467998520018593E-2</v>
      </c>
      <c r="AF18" s="7">
        <v>0.10528398510284749</v>
      </c>
      <c r="AG18" s="7">
        <v>7.7908587258786632E-2</v>
      </c>
      <c r="AH18" s="7">
        <v>3.8774403470741833E-2</v>
      </c>
      <c r="AI18" s="7">
        <f t="shared" si="3"/>
        <v>6.4772098994293856E-2</v>
      </c>
      <c r="AJ18" s="7">
        <f t="shared" si="4"/>
        <v>7.2505220423924488E-2</v>
      </c>
      <c r="AK18" s="7">
        <f t="shared" si="10"/>
        <v>5.660743142229617E-2</v>
      </c>
      <c r="AL18" s="33">
        <f t="shared" si="5"/>
        <v>6.1298991173948235E-2</v>
      </c>
      <c r="AM18" s="7">
        <f t="shared" si="28"/>
        <v>1.1451928289732639E-2</v>
      </c>
      <c r="AN18" s="7">
        <f t="shared" si="29"/>
        <v>4.6848079373933253E-2</v>
      </c>
      <c r="AO18" s="7">
        <f t="shared" si="30"/>
        <v>0.11255693885422512</v>
      </c>
      <c r="AP18" s="7">
        <f t="shared" si="31"/>
        <v>8.3006161802498146E-2</v>
      </c>
      <c r="AQ18" s="7">
        <f t="shared" si="32"/>
        <v>4.1572658044330288E-2</v>
      </c>
      <c r="AR18" s="40">
        <f t="shared" si="33"/>
        <v>6.9453404939600477E-2</v>
      </c>
      <c r="AS18" s="40">
        <f t="shared" si="34"/>
        <v>7.6548918836994426E-2</v>
      </c>
      <c r="AT18" s="40">
        <f t="shared" si="35"/>
        <v>6.0453461452729541E-2</v>
      </c>
      <c r="AU18" s="40">
        <f t="shared" si="36"/>
        <v>6.5728734805229672E-2</v>
      </c>
      <c r="AV18" s="7">
        <f t="shared" si="37"/>
        <v>7.8630086984177779E-3</v>
      </c>
      <c r="AW18" s="7">
        <f t="shared" si="38"/>
        <v>4.6592851823663788E-2</v>
      </c>
      <c r="AX18" s="7">
        <f t="shared" si="39"/>
        <v>0.11314089015644005</v>
      </c>
      <c r="AY18" s="7">
        <f t="shared" si="40"/>
        <v>8.018305651104414E-2</v>
      </c>
      <c r="AZ18" s="7">
        <f t="shared" si="41"/>
        <v>4.1572658044330288E-2</v>
      </c>
      <c r="BA18" s="7">
        <f t="shared" si="42"/>
        <v>6.8744788529887343E-2</v>
      </c>
      <c r="BB18" s="7">
        <f t="shared" si="43"/>
        <v>7.6673005683224424E-2</v>
      </c>
      <c r="BC18" s="7">
        <f t="shared" si="44"/>
        <v>5.9167002641033049E-2</v>
      </c>
      <c r="BD18" s="7">
        <f t="shared" si="45"/>
        <v>6.5114784524365157E-2</v>
      </c>
      <c r="BE18" s="7">
        <f t="shared" si="46"/>
        <v>4.7227040557615918E-3</v>
      </c>
      <c r="BF18" s="7">
        <f t="shared" si="47"/>
        <v>4.496867650340626E-2</v>
      </c>
      <c r="BG18" s="7">
        <f t="shared" si="48"/>
        <v>0.10938900303968989</v>
      </c>
      <c r="BH18" s="7">
        <f t="shared" si="49"/>
        <v>7.8445760946965273E-2</v>
      </c>
      <c r="BI18" s="7">
        <f t="shared" si="50"/>
        <v>4.055232664749174E-2</v>
      </c>
      <c r="BJ18" s="7">
        <f t="shared" si="51"/>
        <v>6.6200892601254654E-2</v>
      </c>
      <c r="BK18" s="7">
        <f t="shared" si="52"/>
        <v>7.4087090545975495E-2</v>
      </c>
      <c r="BL18" s="7">
        <f t="shared" si="53"/>
        <v>5.781995836054505E-2</v>
      </c>
      <c r="BM18" s="33">
        <f t="shared" si="54"/>
        <v>6.2774426016400459E-2</v>
      </c>
      <c r="BN18" s="40">
        <f t="shared" si="55"/>
        <v>1.146092761449256E-2</v>
      </c>
      <c r="BO18" s="40">
        <f t="shared" si="56"/>
        <v>4.6909072057012724E-2</v>
      </c>
      <c r="BP18" s="40">
        <f t="shared" si="57"/>
        <v>0.11285396092041833</v>
      </c>
      <c r="BQ18" s="40">
        <f t="shared" si="57"/>
        <v>8.3323426517579416E-2</v>
      </c>
      <c r="BR18" s="40">
        <f t="shared" si="57"/>
        <v>4.1709065982812814E-2</v>
      </c>
      <c r="BS18" s="40">
        <f t="shared" si="57"/>
        <v>6.9591789747767988E-2</v>
      </c>
      <c r="BT18" s="40">
        <f t="shared" si="57"/>
        <v>7.6694065710250142E-2</v>
      </c>
      <c r="BU18" s="40">
        <f t="shared" si="57"/>
        <v>6.0666475082517879E-2</v>
      </c>
      <c r="BV18" s="40">
        <f t="shared" si="57"/>
        <v>6.5870775864012909E-2</v>
      </c>
      <c r="BW18" s="40">
        <f t="shared" si="57"/>
        <v>7.8680401363545316E-3</v>
      </c>
      <c r="BX18" s="40">
        <f t="shared" si="57"/>
        <v>4.6649490029751307E-2</v>
      </c>
      <c r="BY18" s="40">
        <f t="shared" si="57"/>
        <v>0.11342731688199804</v>
      </c>
      <c r="BZ18" s="40">
        <f t="shared" si="57"/>
        <v>8.0507582314445561E-2</v>
      </c>
      <c r="CA18" s="40">
        <f t="shared" si="57"/>
        <v>4.1724399189257078E-2</v>
      </c>
      <c r="CB18" s="40">
        <f t="shared" si="57"/>
        <v>6.8877447086724622E-2</v>
      </c>
      <c r="CC18" s="40">
        <f t="shared" si="57"/>
        <v>7.6811201440371443E-2</v>
      </c>
      <c r="CD18" s="40">
        <f t="shared" si="57"/>
        <v>5.9393474412505816E-2</v>
      </c>
      <c r="CE18" s="40">
        <f t="shared" si="57"/>
        <v>6.5255096465184514E-2</v>
      </c>
      <c r="CF18" s="40">
        <f t="shared" si="58"/>
        <v>4.7228629088778094E-3</v>
      </c>
      <c r="CG18" s="40">
        <f t="shared" si="58"/>
        <v>4.4973299452705444E-2</v>
      </c>
      <c r="CH18" s="40">
        <f t="shared" si="58"/>
        <v>0.10943762220603606</v>
      </c>
      <c r="CI18" s="40">
        <f t="shared" si="58"/>
        <v>7.8493515740335182E-2</v>
      </c>
      <c r="CJ18" s="40">
        <f t="shared" si="58"/>
        <v>4.0618650561014283E-2</v>
      </c>
      <c r="CK18" s="40">
        <f t="shared" si="58"/>
        <v>6.6218793871096027E-2</v>
      </c>
      <c r="CL18" s="40">
        <f t="shared" si="58"/>
        <v>7.4105932119789261E-2</v>
      </c>
      <c r="CM18" s="40">
        <f t="shared" si="58"/>
        <v>5.7887733690017935E-2</v>
      </c>
      <c r="CN18" s="48">
        <f t="shared" si="58"/>
        <v>6.2802598914618701E-2</v>
      </c>
      <c r="CO18" s="108">
        <f t="shared" si="12"/>
        <v>1.0715914272638806E-2</v>
      </c>
      <c r="CP18" s="40">
        <f t="shared" si="11"/>
        <v>4.5672276147351379E-2</v>
      </c>
      <c r="CQ18" s="40">
        <f t="shared" si="11"/>
        <v>0.11944723377840887</v>
      </c>
      <c r="CR18" s="40">
        <f t="shared" si="11"/>
        <v>8.7071240106499845E-2</v>
      </c>
      <c r="CS18" s="40">
        <f t="shared" si="11"/>
        <v>5.6897670729379804E-2</v>
      </c>
      <c r="CT18" s="40">
        <f t="shared" si="11"/>
        <v>7.4166536753720938E-2</v>
      </c>
      <c r="CU18" s="40">
        <f t="shared" si="11"/>
        <v>7.9158502388861601E-2</v>
      </c>
      <c r="CV18" s="40">
        <f t="shared" si="11"/>
        <v>7.1961290274950157E-2</v>
      </c>
      <c r="CW18" s="48">
        <f t="shared" si="11"/>
        <v>7.2212812560952896E-2</v>
      </c>
    </row>
    <row r="19" spans="1:101" x14ac:dyDescent="0.25">
      <c r="A19" s="89"/>
      <c r="B19" s="2" t="s">
        <v>3</v>
      </c>
      <c r="C19" s="7">
        <v>3.7936267071228802E-3</v>
      </c>
      <c r="D19" s="7">
        <v>1.0395856455176441E-3</v>
      </c>
      <c r="E19" s="7">
        <v>1.2150837988947815E-2</v>
      </c>
      <c r="F19" s="7">
        <v>2.5884016972988554E-2</v>
      </c>
      <c r="G19" s="7">
        <v>3.3112582781475895E-4</v>
      </c>
      <c r="H19" s="7">
        <f t="shared" si="19"/>
        <v>8.3444320643305848E-3</v>
      </c>
      <c r="I19" s="7">
        <f t="shared" si="20"/>
        <v>6.0619452587561467E-3</v>
      </c>
      <c r="J19" s="7">
        <f t="shared" si="21"/>
        <v>1.1975304341999537E-2</v>
      </c>
      <c r="K19" s="7">
        <f t="shared" si="22"/>
        <v>7.2739111586735978E-3</v>
      </c>
      <c r="L19" s="7">
        <v>3.5765379112730001E-3</v>
      </c>
      <c r="M19" s="7">
        <v>3.7550869405977138E-3</v>
      </c>
      <c r="N19" s="7">
        <v>1.0148975791590438E-2</v>
      </c>
      <c r="O19" s="7">
        <v>3.0332409972382769E-2</v>
      </c>
      <c r="P19" s="7">
        <v>3.2537960954452953E-4</v>
      </c>
      <c r="Q19" s="40">
        <f t="shared" si="23"/>
        <v>9.3291172656940792E-3</v>
      </c>
      <c r="R19" s="40">
        <f t="shared" si="24"/>
        <v>6.6451670273621121E-3</v>
      </c>
      <c r="S19" s="40">
        <f t="shared" si="25"/>
        <v>1.3999261607489965E-2</v>
      </c>
      <c r="T19" s="40">
        <f t="shared" si="26"/>
        <v>8.1262817436923603E-3</v>
      </c>
      <c r="U19" s="7">
        <v>3.5765379112730001E-3</v>
      </c>
      <c r="V19" s="7">
        <v>3.7365889754208143E-3</v>
      </c>
      <c r="W19" s="7">
        <v>1.0195530726382089E-2</v>
      </c>
      <c r="X19" s="7">
        <v>2.4099722991767582E-2</v>
      </c>
      <c r="Y19" s="7">
        <v>3.2537960954452953E-4</v>
      </c>
      <c r="Z19" s="7">
        <f t="shared" si="14"/>
        <v>8.5327269306427356E-3</v>
      </c>
      <c r="AA19" s="7">
        <f t="shared" si="15"/>
        <v>6.6560734036066613E-3</v>
      </c>
      <c r="AB19" s="7">
        <f t="shared" si="16"/>
        <v>1.115909297792079E-2</v>
      </c>
      <c r="AC19" s="7">
        <f t="shared" si="17"/>
        <v>7.4362835116721787E-3</v>
      </c>
      <c r="AD19" s="7">
        <v>3.5765379112730001E-3</v>
      </c>
      <c r="AE19" s="7">
        <v>7.769145394112344E-4</v>
      </c>
      <c r="AF19" s="7">
        <v>9.2644320299367974E-3</v>
      </c>
      <c r="AG19" s="7">
        <v>2.6869806094448345E-2</v>
      </c>
      <c r="AH19" s="7">
        <v>3.2537960954452953E-4</v>
      </c>
      <c r="AI19" s="7">
        <f t="shared" si="3"/>
        <v>7.3600709554080745E-3</v>
      </c>
      <c r="AJ19" s="7">
        <f t="shared" si="4"/>
        <v>4.6133286305983165E-3</v>
      </c>
      <c r="AK19" s="7">
        <f t="shared" si="10"/>
        <v>1.2421390146702559E-2</v>
      </c>
      <c r="AL19" s="33">
        <f t="shared" si="5"/>
        <v>6.4202860615930613E-3</v>
      </c>
      <c r="AM19" s="7">
        <f t="shared" si="28"/>
        <v>3.6574764949952243E-3</v>
      </c>
      <c r="AN19" s="7">
        <f t="shared" si="29"/>
        <v>2.7426494812659422E-3</v>
      </c>
      <c r="AO19" s="7">
        <f t="shared" si="30"/>
        <v>1.0895342689185697E-2</v>
      </c>
      <c r="AP19" s="7">
        <f t="shared" si="31"/>
        <v>2.8673887579270405E-2</v>
      </c>
      <c r="AQ19" s="7">
        <f t="shared" si="32"/>
        <v>3.2752200831149652E-4</v>
      </c>
      <c r="AR19" s="40">
        <f t="shared" si="33"/>
        <v>8.9619908771645333E-3</v>
      </c>
      <c r="AS19" s="40">
        <f t="shared" si="34"/>
        <v>6.427720780253254E-3</v>
      </c>
      <c r="AT19" s="40">
        <f t="shared" si="35"/>
        <v>1.3244656866412578E-2</v>
      </c>
      <c r="AU19" s="40">
        <f t="shared" si="36"/>
        <v>7.8084870473432702E-3</v>
      </c>
      <c r="AV19" s="7">
        <f t="shared" si="37"/>
        <v>3.6574764949952243E-3</v>
      </c>
      <c r="AW19" s="7">
        <f t="shared" si="38"/>
        <v>2.731048229009209E-3</v>
      </c>
      <c r="AX19" s="7">
        <f t="shared" si="39"/>
        <v>1.0924540254277245E-2</v>
      </c>
      <c r="AY19" s="7">
        <f t="shared" si="40"/>
        <v>2.4764972560354169E-2</v>
      </c>
      <c r="AZ19" s="7">
        <f t="shared" si="41"/>
        <v>3.2752200831149652E-4</v>
      </c>
      <c r="BA19" s="7">
        <f t="shared" si="42"/>
        <v>8.4625237691124192E-3</v>
      </c>
      <c r="BB19" s="7">
        <f t="shared" si="43"/>
        <v>6.434560863516999E-3</v>
      </c>
      <c r="BC19" s="7">
        <f t="shared" si="44"/>
        <v>1.1463406204072737E-2</v>
      </c>
      <c r="BD19" s="7">
        <f t="shared" si="45"/>
        <v>7.3757452041289459E-3</v>
      </c>
      <c r="BE19" s="7">
        <f t="shared" si="46"/>
        <v>3.6574764949952243E-3</v>
      </c>
      <c r="BF19" s="7">
        <f t="shared" si="47"/>
        <v>8.7484786309922707E-4</v>
      </c>
      <c r="BG19" s="7">
        <f t="shared" si="48"/>
        <v>1.0340588952062305E-2</v>
      </c>
      <c r="BH19" s="7">
        <f t="shared" si="49"/>
        <v>2.6502268124433043E-2</v>
      </c>
      <c r="BI19" s="7">
        <f t="shared" si="50"/>
        <v>3.2752200831149652E-4</v>
      </c>
      <c r="BJ19" s="7">
        <f t="shared" si="51"/>
        <v>7.7270765105106089E-3</v>
      </c>
      <c r="BK19" s="7">
        <f t="shared" si="52"/>
        <v>5.1534254964017354E-3</v>
      </c>
      <c r="BL19" s="7">
        <f t="shared" si="53"/>
        <v>1.2255073165165572E-2</v>
      </c>
      <c r="BM19" s="33">
        <f t="shared" si="54"/>
        <v>6.7385484855793376E-3</v>
      </c>
      <c r="BN19" s="40">
        <f t="shared" si="55"/>
        <v>3.6603506676190388E-3</v>
      </c>
      <c r="BO19" s="40">
        <f t="shared" si="56"/>
        <v>2.7462202050361471E-3</v>
      </c>
      <c r="BP19" s="40">
        <f t="shared" si="57"/>
        <v>1.0924093979247132E-2</v>
      </c>
      <c r="BQ19" s="40">
        <f t="shared" si="57"/>
        <v>2.8783484416126388E-2</v>
      </c>
      <c r="BR19" s="40">
        <f t="shared" si="57"/>
        <v>3.2859667142093226E-4</v>
      </c>
      <c r="BS19" s="40">
        <f t="shared" si="57"/>
        <v>8.9798475018960915E-3</v>
      </c>
      <c r="BT19" s="40">
        <f t="shared" si="57"/>
        <v>6.4399085888805869E-3</v>
      </c>
      <c r="BU19" s="40">
        <f t="shared" si="57"/>
        <v>1.3291325698380482E-2</v>
      </c>
      <c r="BV19" s="40">
        <f t="shared" si="57"/>
        <v>7.8253613378797687E-3</v>
      </c>
      <c r="BW19" s="40">
        <f t="shared" si="57"/>
        <v>3.6598168670710436E-3</v>
      </c>
      <c r="BX19" s="40">
        <f t="shared" si="57"/>
        <v>2.7343680874504779E-3</v>
      </c>
      <c r="BY19" s="40">
        <f t="shared" si="57"/>
        <v>1.0952196747777806E-2</v>
      </c>
      <c r="BZ19" s="40">
        <f t="shared" si="57"/>
        <v>2.4865204117569203E-2</v>
      </c>
      <c r="CA19" s="40">
        <f t="shared" si="57"/>
        <v>3.287174710715854E-4</v>
      </c>
      <c r="CB19" s="40">
        <f t="shared" si="57"/>
        <v>8.4788541152291067E-3</v>
      </c>
      <c r="CC19" s="40">
        <f t="shared" si="57"/>
        <v>6.4461585438546683E-3</v>
      </c>
      <c r="CD19" s="40">
        <f t="shared" si="57"/>
        <v>1.1507284342127135E-2</v>
      </c>
      <c r="CE19" s="40">
        <f t="shared" si="57"/>
        <v>7.3916387547586521E-3</v>
      </c>
      <c r="CF19" s="40">
        <f t="shared" si="58"/>
        <v>3.6575995180624888E-3</v>
      </c>
      <c r="CG19" s="40">
        <f t="shared" si="58"/>
        <v>8.7493780075428124E-4</v>
      </c>
      <c r="CH19" s="40">
        <f t="shared" si="58"/>
        <v>1.0345184942522106E-2</v>
      </c>
      <c r="CI19" s="40">
        <f t="shared" si="58"/>
        <v>2.6518401696506773E-2</v>
      </c>
      <c r="CJ19" s="40">
        <f t="shared" si="58"/>
        <v>3.2805767526705276E-4</v>
      </c>
      <c r="CK19" s="40">
        <f t="shared" si="58"/>
        <v>7.7291659760187663E-3</v>
      </c>
      <c r="CL19" s="40">
        <f t="shared" si="58"/>
        <v>5.1547360978326812E-3</v>
      </c>
      <c r="CM19" s="40">
        <f t="shared" si="58"/>
        <v>1.2269438302136169E-2</v>
      </c>
      <c r="CN19" s="48">
        <f t="shared" si="58"/>
        <v>6.7415727177813712E-3</v>
      </c>
      <c r="CO19" s="108">
        <f t="shared" si="12"/>
        <v>5.6999544003356944E-3</v>
      </c>
      <c r="CP19" s="40">
        <f t="shared" si="11"/>
        <v>1.0759481553179364E-3</v>
      </c>
      <c r="CQ19" s="40">
        <f t="shared" si="11"/>
        <v>1.2480275426887098E-2</v>
      </c>
      <c r="CR19" s="40">
        <f t="shared" si="11"/>
        <v>2.8402917895221442E-2</v>
      </c>
      <c r="CS19" s="40">
        <f t="shared" si="11"/>
        <v>4.3268190668587853E-4</v>
      </c>
      <c r="CT19" s="40">
        <f t="shared" si="11"/>
        <v>9.0209707912695079E-3</v>
      </c>
      <c r="CU19" s="40">
        <f t="shared" si="11"/>
        <v>6.2523372094164817E-3</v>
      </c>
      <c r="CV19" s="40">
        <f t="shared" si="11"/>
        <v>1.4396326322271912E-2</v>
      </c>
      <c r="CW19" s="48">
        <f t="shared" si="11"/>
        <v>8.0493292402469239E-3</v>
      </c>
    </row>
    <row r="20" spans="1:101" x14ac:dyDescent="0.25">
      <c r="A20" s="89"/>
      <c r="B20" s="2" t="s">
        <v>2</v>
      </c>
      <c r="C20" s="7">
        <v>5.614567526598239E-3</v>
      </c>
      <c r="D20" s="7">
        <v>6.0717721050415861E-2</v>
      </c>
      <c r="E20" s="7">
        <v>0.13398510242129405</v>
      </c>
      <c r="F20" s="7">
        <v>0.20367751060936548</v>
      </c>
      <c r="G20" s="7">
        <v>9.5253863135617678E-2</v>
      </c>
      <c r="H20" s="7">
        <f t="shared" si="19"/>
        <v>9.726872900458497E-2</v>
      </c>
      <c r="I20" s="7">
        <f t="shared" si="20"/>
        <v>9.3835062443748271E-2</v>
      </c>
      <c r="J20" s="7">
        <f t="shared" si="21"/>
        <v>0.14466135676014283</v>
      </c>
      <c r="K20" s="7">
        <f t="shared" si="22"/>
        <v>9.6999557208180237E-2</v>
      </c>
      <c r="L20" s="7">
        <v>1.1158798283553473E-2</v>
      </c>
      <c r="M20" s="7">
        <v>6.2449130595426422E-2</v>
      </c>
      <c r="N20" s="7">
        <v>0.14578677839873813</v>
      </c>
      <c r="O20" s="7">
        <v>0.20311634349023808</v>
      </c>
      <c r="P20" s="7">
        <v>9.0401301519391589E-2</v>
      </c>
      <c r="Q20" s="40">
        <f t="shared" si="23"/>
        <v>0.10257842667391426</v>
      </c>
      <c r="R20" s="40">
        <f t="shared" si="24"/>
        <v>0.10011829907913269</v>
      </c>
      <c r="S20" s="40">
        <f t="shared" si="25"/>
        <v>0.14176433760348084</v>
      </c>
      <c r="T20" s="40">
        <f t="shared" si="26"/>
        <v>0.10095164907875449</v>
      </c>
      <c r="U20" s="7">
        <v>1.3304721030413908E-2</v>
      </c>
      <c r="V20" s="7">
        <v>5.2053274139782141E-2</v>
      </c>
      <c r="W20" s="7">
        <v>0.15000000000024491</v>
      </c>
      <c r="X20" s="7">
        <v>0.20450138504141185</v>
      </c>
      <c r="Y20" s="7">
        <v>8.8937093276328857E-2</v>
      </c>
      <c r="Z20" s="7">
        <f t="shared" si="14"/>
        <v>0.10017763639643879</v>
      </c>
      <c r="AA20" s="7">
        <f t="shared" si="15"/>
        <v>9.6325842614153487E-2</v>
      </c>
      <c r="AB20" s="7">
        <f t="shared" si="16"/>
        <v>0.14159850194170862</v>
      </c>
      <c r="AC20" s="7">
        <f t="shared" si="17"/>
        <v>9.8675979521504656E-2</v>
      </c>
      <c r="AD20" s="7">
        <v>1.1444921316218555E-2</v>
      </c>
      <c r="AE20" s="7">
        <v>5.001109877904561E-2</v>
      </c>
      <c r="AF20" s="7">
        <v>0.15132681564277128</v>
      </c>
      <c r="AG20" s="7">
        <v>0.20394736842070912</v>
      </c>
      <c r="AH20" s="7">
        <v>9.1648590022486431E-2</v>
      </c>
      <c r="AI20" s="7">
        <f t="shared" si="3"/>
        <v>9.9490525165681951E-2</v>
      </c>
      <c r="AJ20" s="7">
        <f t="shared" si="4"/>
        <v>9.5806473488859553E-2</v>
      </c>
      <c r="AK20" s="7">
        <f t="shared" si="10"/>
        <v>0.14282193925975095</v>
      </c>
      <c r="AL20" s="33">
        <f t="shared" si="5"/>
        <v>9.8442898223216918E-2</v>
      </c>
      <c r="AM20" s="7">
        <f t="shared" si="28"/>
        <v>9.0917077939666104E-3</v>
      </c>
      <c r="AN20" s="7">
        <f t="shared" si="29"/>
        <v>6.1803598264438681E-2</v>
      </c>
      <c r="AO20" s="7">
        <f t="shared" si="30"/>
        <v>0.14138668517686839</v>
      </c>
      <c r="AP20" s="7">
        <f t="shared" si="31"/>
        <v>0.20332556696340645</v>
      </c>
      <c r="AQ20" s="7">
        <f t="shared" si="32"/>
        <v>9.2210512644749554E-2</v>
      </c>
      <c r="AR20" s="40">
        <f t="shared" si="33"/>
        <v>0.10059877863327613</v>
      </c>
      <c r="AS20" s="40">
        <f t="shared" si="34"/>
        <v>9.7775680371112034E-2</v>
      </c>
      <c r="AT20" s="40">
        <f t="shared" si="35"/>
        <v>0.14284445151096467</v>
      </c>
      <c r="AU20" s="40">
        <f t="shared" si="36"/>
        <v>9.9478165762896975E-2</v>
      </c>
      <c r="AV20" s="7">
        <f t="shared" si="37"/>
        <v>1.043755264077597E-2</v>
      </c>
      <c r="AW20" s="7">
        <f t="shared" si="38"/>
        <v>5.528369447970629E-2</v>
      </c>
      <c r="AX20" s="7">
        <f t="shared" si="39"/>
        <v>0.1440290648194486</v>
      </c>
      <c r="AY20" s="7">
        <f t="shared" si="40"/>
        <v>0.20419421474534141</v>
      </c>
      <c r="AZ20" s="7">
        <f t="shared" si="41"/>
        <v>9.1292214387524398E-2</v>
      </c>
      <c r="BA20" s="7">
        <f t="shared" si="42"/>
        <v>9.9093090123315741E-2</v>
      </c>
      <c r="BB20" s="7">
        <f t="shared" si="43"/>
        <v>9.539718934779419E-2</v>
      </c>
      <c r="BC20" s="7">
        <f t="shared" si="44"/>
        <v>0.14274044540396949</v>
      </c>
      <c r="BD20" s="7">
        <f t="shared" si="45"/>
        <v>9.8050948426603557E-2</v>
      </c>
      <c r="BE20" s="7">
        <f t="shared" si="46"/>
        <v>9.2711537733846244E-3</v>
      </c>
      <c r="BF20" s="7">
        <f t="shared" si="47"/>
        <v>5.4002916227297436E-2</v>
      </c>
      <c r="BG20" s="7">
        <f t="shared" si="48"/>
        <v>0.14486119542516249</v>
      </c>
      <c r="BH20" s="7">
        <f t="shared" si="49"/>
        <v>0.20384675563242116</v>
      </c>
      <c r="BI20" s="7">
        <f t="shared" si="50"/>
        <v>9.2992766715559269E-2</v>
      </c>
      <c r="BJ20" s="7">
        <f t="shared" si="51"/>
        <v>9.8662158902491567E-2</v>
      </c>
      <c r="BK20" s="7">
        <f t="shared" si="52"/>
        <v>9.5071459886241397E-2</v>
      </c>
      <c r="BL20" s="7">
        <f t="shared" si="53"/>
        <v>0.14350774087734591</v>
      </c>
      <c r="BM20" s="33">
        <f t="shared" si="54"/>
        <v>9.7904768297497252E-2</v>
      </c>
      <c r="BN20" s="40">
        <f t="shared" si="55"/>
        <v>9.0988523751227429E-3</v>
      </c>
      <c r="BO20" s="40">
        <f t="shared" si="56"/>
        <v>6.1884061910600696E-2</v>
      </c>
      <c r="BP20" s="40">
        <f t="shared" si="57"/>
        <v>0.14175978492345825</v>
      </c>
      <c r="BQ20" s="40">
        <f t="shared" si="57"/>
        <v>0.20410271442656555</v>
      </c>
      <c r="BR20" s="40">
        <f t="shared" si="57"/>
        <v>9.2513073186413136E-2</v>
      </c>
      <c r="BS20" s="40">
        <f t="shared" si="57"/>
        <v>0.10079922010472246</v>
      </c>
      <c r="BT20" s="40">
        <f t="shared" si="57"/>
        <v>9.7961075991349816E-2</v>
      </c>
      <c r="BU20" s="40">
        <f t="shared" si="57"/>
        <v>0.14334777777848148</v>
      </c>
      <c r="BV20" s="40">
        <f t="shared" si="57"/>
        <v>9.9693139990419344E-2</v>
      </c>
      <c r="BW20" s="40">
        <f t="shared" si="57"/>
        <v>1.0444231496203693E-2</v>
      </c>
      <c r="BX20" s="40">
        <f t="shared" si="57"/>
        <v>5.535089726207882E-2</v>
      </c>
      <c r="BY20" s="40">
        <f t="shared" si="57"/>
        <v>0.1443936878426931</v>
      </c>
      <c r="BZ20" s="40">
        <f t="shared" si="57"/>
        <v>0.20502065233045674</v>
      </c>
      <c r="CA20" s="40">
        <f t="shared" si="57"/>
        <v>9.1625433040979087E-2</v>
      </c>
      <c r="CB20" s="40">
        <f t="shared" si="57"/>
        <v>9.9284312565182595E-2</v>
      </c>
      <c r="CC20" s="40">
        <f t="shared" si="57"/>
        <v>9.5569133654582999E-2</v>
      </c>
      <c r="CD20" s="40">
        <f t="shared" si="57"/>
        <v>0.14328680874989688</v>
      </c>
      <c r="CE20" s="40">
        <f t="shared" si="57"/>
        <v>9.8262232530104937E-2</v>
      </c>
      <c r="CF20" s="40">
        <f t="shared" si="58"/>
        <v>9.2714656183891901E-3</v>
      </c>
      <c r="CG20" s="40">
        <f t="shared" si="58"/>
        <v>5.4008467930463704E-2</v>
      </c>
      <c r="CH20" s="40">
        <f t="shared" si="58"/>
        <v>0.14492558060431002</v>
      </c>
      <c r="CI20" s="40">
        <f t="shared" si="58"/>
        <v>0.20397084977819577</v>
      </c>
      <c r="CJ20" s="40">
        <f t="shared" si="58"/>
        <v>9.3144857723098204E-2</v>
      </c>
      <c r="CK20" s="40">
        <f t="shared" si="58"/>
        <v>9.8688837967686099E-2</v>
      </c>
      <c r="CL20" s="40">
        <f t="shared" si="58"/>
        <v>9.5095638132624505E-2</v>
      </c>
      <c r="CM20" s="40">
        <f t="shared" si="58"/>
        <v>0.14367595760900148</v>
      </c>
      <c r="CN20" s="48">
        <f t="shared" si="58"/>
        <v>9.7948707545489844E-2</v>
      </c>
      <c r="CO20" s="108">
        <f t="shared" si="12"/>
        <v>8.4359325125815347E-3</v>
      </c>
      <c r="CP20" s="40">
        <f t="shared" si="11"/>
        <v>6.2841498669188006E-2</v>
      </c>
      <c r="CQ20" s="40">
        <f t="shared" si="11"/>
        <v>0.13761774972544311</v>
      </c>
      <c r="CR20" s="40">
        <f t="shared" si="11"/>
        <v>0.22349837032551462</v>
      </c>
      <c r="CS20" s="40">
        <f t="shared" si="11"/>
        <v>0.12446816182448742</v>
      </c>
      <c r="CT20" s="40">
        <f t="shared" si="11"/>
        <v>0.10515495320587316</v>
      </c>
      <c r="CU20" s="40">
        <f t="shared" si="11"/>
        <v>9.6782208915121293E-2</v>
      </c>
      <c r="CV20" s="40">
        <f t="shared" si="11"/>
        <v>0.17390723765053623</v>
      </c>
      <c r="CW20" s="48">
        <f t="shared" si="11"/>
        <v>0.10733996540441462</v>
      </c>
    </row>
    <row r="21" spans="1:101" ht="15.75" thickBot="1" x14ac:dyDescent="0.3">
      <c r="A21" s="90"/>
      <c r="B21" s="34" t="s">
        <v>1</v>
      </c>
      <c r="C21" s="35">
        <v>2.2761760242481026E-3</v>
      </c>
      <c r="D21" s="35">
        <v>7.3991860894735461E-3</v>
      </c>
      <c r="E21" s="35">
        <v>2.9096834264527662E-2</v>
      </c>
      <c r="F21" s="35">
        <v>7.0014144269608683E-2</v>
      </c>
      <c r="G21" s="35">
        <v>2.5386313465702876E-2</v>
      </c>
      <c r="H21" s="35">
        <f t="shared" si="19"/>
        <v>2.2204847877057402E-2</v>
      </c>
      <c r="I21" s="35">
        <f t="shared" si="20"/>
        <v>1.7206666698181293E-2</v>
      </c>
      <c r="J21" s="35">
        <f t="shared" si="21"/>
        <v>4.5722737458948795E-2</v>
      </c>
      <c r="K21" s="35">
        <f t="shared" si="22"/>
        <v>2.2629869125809044E-2</v>
      </c>
      <c r="L21" s="35">
        <v>2.1459227467396412E-3</v>
      </c>
      <c r="M21" s="35">
        <v>7.3991860894735461E-3</v>
      </c>
      <c r="N21" s="35">
        <v>2.6070763501080462E-2</v>
      </c>
      <c r="O21" s="35">
        <v>5.2631578945797328E-2</v>
      </c>
      <c r="P21" s="35">
        <v>1.6268980477226472E-2</v>
      </c>
      <c r="Q21" s="43">
        <f t="shared" si="23"/>
        <v>1.8920480821581091E-2</v>
      </c>
      <c r="R21" s="43">
        <f t="shared" si="24"/>
        <v>1.583886268119078E-2</v>
      </c>
      <c r="S21" s="43">
        <f t="shared" si="25"/>
        <v>3.2839026715913301E-2</v>
      </c>
      <c r="T21" s="43">
        <f t="shared" si="26"/>
        <v>1.8566259172462827E-2</v>
      </c>
      <c r="U21" s="35">
        <v>1.0729613733698206E-3</v>
      </c>
      <c r="V21" s="35">
        <v>7.3991860894735461E-3</v>
      </c>
      <c r="W21" s="35">
        <v>2.6070763501080462E-2</v>
      </c>
      <c r="X21" s="35">
        <v>5.2631578945797328E-2</v>
      </c>
      <c r="Y21" s="35">
        <v>1.6268980477226472E-2</v>
      </c>
      <c r="Z21" s="35">
        <f t="shared" si="14"/>
        <v>1.8789790035982346E-2</v>
      </c>
      <c r="AA21" s="35">
        <f t="shared" si="15"/>
        <v>1.583886268119078E-2</v>
      </c>
      <c r="AB21" s="35">
        <f t="shared" si="16"/>
        <v>3.2839026715913301E-2</v>
      </c>
      <c r="AC21" s="35">
        <f t="shared" si="17"/>
        <v>1.8453027749333301E-2</v>
      </c>
      <c r="AD21" s="35">
        <v>1.0729613733698206E-3</v>
      </c>
      <c r="AE21" s="35">
        <v>7.3991860894735461E-3</v>
      </c>
      <c r="AF21" s="35">
        <v>2.6070763501080462E-2</v>
      </c>
      <c r="AG21" s="35">
        <v>5.2631578945797328E-2</v>
      </c>
      <c r="AH21" s="35">
        <v>1.6268980477226472E-2</v>
      </c>
      <c r="AI21" s="35">
        <f t="shared" si="3"/>
        <v>1.8789790035982346E-2</v>
      </c>
      <c r="AJ21" s="35">
        <f t="shared" si="4"/>
        <v>1.583886268119078E-2</v>
      </c>
      <c r="AK21" s="35">
        <f t="shared" si="10"/>
        <v>3.2839026715913301E-2</v>
      </c>
      <c r="AL21" s="36">
        <f t="shared" si="5"/>
        <v>1.8453027749333301E-2</v>
      </c>
      <c r="AM21" s="35">
        <f t="shared" si="28"/>
        <v>2.194485896972429E-3</v>
      </c>
      <c r="AN21" s="35">
        <f t="shared" si="29"/>
        <v>7.3991860894735461E-3</v>
      </c>
      <c r="AO21" s="35">
        <f t="shared" si="30"/>
        <v>2.719899253232911E-2</v>
      </c>
      <c r="AP21" s="35">
        <f t="shared" si="31"/>
        <v>5.9112430310145216E-2</v>
      </c>
      <c r="AQ21" s="35">
        <f t="shared" si="32"/>
        <v>1.9668253187373575E-2</v>
      </c>
      <c r="AR21" s="43">
        <f t="shared" si="33"/>
        <v>2.0145012087017796E-2</v>
      </c>
      <c r="AS21" s="43">
        <f t="shared" si="34"/>
        <v>1.6348829671939291E-2</v>
      </c>
      <c r="AT21" s="43">
        <f t="shared" si="35"/>
        <v>3.7642541777783194E-2</v>
      </c>
      <c r="AU21" s="43">
        <f t="shared" si="36"/>
        <v>2.0081320477841374E-2</v>
      </c>
      <c r="AV21" s="35">
        <f t="shared" si="37"/>
        <v>1.5215634736056275E-3</v>
      </c>
      <c r="AW21" s="35">
        <f t="shared" si="38"/>
        <v>7.3991860894735461E-3</v>
      </c>
      <c r="AX21" s="35">
        <f t="shared" si="39"/>
        <v>2.719899253232911E-2</v>
      </c>
      <c r="AY21" s="35">
        <f t="shared" si="40"/>
        <v>5.9112430310145216E-2</v>
      </c>
      <c r="AZ21" s="35">
        <f t="shared" si="41"/>
        <v>1.9668253187373575E-2</v>
      </c>
      <c r="BA21" s="35">
        <f t="shared" si="42"/>
        <v>2.0063047570550056E-2</v>
      </c>
      <c r="BB21" s="35">
        <f t="shared" si="43"/>
        <v>1.6348829671939291E-2</v>
      </c>
      <c r="BC21" s="35">
        <f t="shared" si="44"/>
        <v>3.7642541777783194E-2</v>
      </c>
      <c r="BD21" s="35">
        <f t="shared" si="45"/>
        <v>2.0010305839714852E-2</v>
      </c>
      <c r="BE21" s="35">
        <f t="shared" si="46"/>
        <v>1.5215634736056275E-3</v>
      </c>
      <c r="BF21" s="35">
        <f t="shared" si="47"/>
        <v>7.3991860894735461E-3</v>
      </c>
      <c r="BG21" s="35">
        <f t="shared" si="48"/>
        <v>2.719899253232911E-2</v>
      </c>
      <c r="BH21" s="35">
        <f t="shared" si="49"/>
        <v>5.9112430310145216E-2</v>
      </c>
      <c r="BI21" s="35">
        <f t="shared" si="50"/>
        <v>1.9668253187373575E-2</v>
      </c>
      <c r="BJ21" s="35">
        <f t="shared" si="51"/>
        <v>2.0063047570550056E-2</v>
      </c>
      <c r="BK21" s="35">
        <f t="shared" si="52"/>
        <v>1.6348829671939291E-2</v>
      </c>
      <c r="BL21" s="35">
        <f t="shared" si="53"/>
        <v>3.7642541777783194E-2</v>
      </c>
      <c r="BM21" s="36">
        <f t="shared" si="54"/>
        <v>2.0010305839714852E-2</v>
      </c>
      <c r="BN21" s="43">
        <f t="shared" si="55"/>
        <v>2.1962104005466983E-3</v>
      </c>
      <c r="BO21" s="43">
        <f t="shared" si="56"/>
        <v>7.4088192744030529E-3</v>
      </c>
      <c r="BP21" s="43">
        <f t="shared" si="57"/>
        <v>2.7270766880872727E-2</v>
      </c>
      <c r="BQ21" s="43">
        <f t="shared" si="57"/>
        <v>5.9338368818237341E-2</v>
      </c>
      <c r="BR21" s="43">
        <f t="shared" si="57"/>
        <v>1.9732788533369041E-2</v>
      </c>
      <c r="BS21" s="43">
        <f t="shared" si="57"/>
        <v>2.0185150704204652E-2</v>
      </c>
      <c r="BT21" s="43">
        <f t="shared" si="57"/>
        <v>1.6379829215033104E-2</v>
      </c>
      <c r="BU21" s="43">
        <f t="shared" si="57"/>
        <v>3.7775178921560557E-2</v>
      </c>
      <c r="BV21" s="43">
        <f t="shared" si="57"/>
        <v>2.0124716597223417E-2</v>
      </c>
      <c r="BW21" s="43">
        <f t="shared" si="57"/>
        <v>1.5225371024642368E-3</v>
      </c>
      <c r="BX21" s="43">
        <f t="shared" si="57"/>
        <v>7.4081805298267913E-3</v>
      </c>
      <c r="BY21" s="43">
        <f t="shared" si="57"/>
        <v>2.7267849321052792E-2</v>
      </c>
      <c r="BZ21" s="43">
        <f t="shared" si="57"/>
        <v>5.9351676726684198E-2</v>
      </c>
      <c r="CA21" s="43">
        <f t="shared" si="57"/>
        <v>1.9740042757676719E-2</v>
      </c>
      <c r="CB21" s="43">
        <f t="shared" si="57"/>
        <v>2.0101763740799233E-2</v>
      </c>
      <c r="CC21" s="43">
        <f t="shared" si="57"/>
        <v>1.6378296873268475E-2</v>
      </c>
      <c r="CD21" s="43">
        <f t="shared" si="57"/>
        <v>3.7786625012333257E-2</v>
      </c>
      <c r="CE21" s="43">
        <f t="shared" si="57"/>
        <v>2.0053424846700259E-2</v>
      </c>
      <c r="CF21" s="43">
        <f t="shared" si="58"/>
        <v>1.5216146529927858E-3</v>
      </c>
      <c r="CG21" s="43">
        <f t="shared" si="58"/>
        <v>7.3999467536693059E-3</v>
      </c>
      <c r="CH21" s="43">
        <f t="shared" si="58"/>
        <v>2.7211081428887549E-2</v>
      </c>
      <c r="CI21" s="43">
        <f t="shared" si="58"/>
        <v>5.9148415707711351E-2</v>
      </c>
      <c r="CJ21" s="43">
        <f t="shared" si="58"/>
        <v>1.9700420898362842E-2</v>
      </c>
      <c r="CK21" s="43">
        <f t="shared" si="58"/>
        <v>2.0068472784837782E-2</v>
      </c>
      <c r="CL21" s="43">
        <f t="shared" si="58"/>
        <v>1.6352987450018609E-2</v>
      </c>
      <c r="CM21" s="43">
        <f t="shared" si="58"/>
        <v>3.7686665567276047E-2</v>
      </c>
      <c r="CN21" s="50">
        <f t="shared" si="58"/>
        <v>2.0019286380764979E-2</v>
      </c>
      <c r="CO21" s="111">
        <f t="shared" si="12"/>
        <v>3.4199726401629143E-3</v>
      </c>
      <c r="CP21" s="43">
        <f t="shared" si="11"/>
        <v>7.6579939884213024E-3</v>
      </c>
      <c r="CQ21" s="43">
        <f t="shared" si="11"/>
        <v>2.9885717018208417E-2</v>
      </c>
      <c r="CR21" s="43">
        <f t="shared" si="11"/>
        <v>7.682756479680522E-2</v>
      </c>
      <c r="CS21" s="43">
        <f t="shared" si="11"/>
        <v>3.3172279512459477E-2</v>
      </c>
      <c r="CT21" s="43">
        <f t="shared" si="11"/>
        <v>2.4005142899990398E-2</v>
      </c>
      <c r="CU21" s="43">
        <f t="shared" si="11"/>
        <v>1.7747089070405283E-2</v>
      </c>
      <c r="CV21" s="43">
        <f t="shared" si="11"/>
        <v>5.4966406698995433E-2</v>
      </c>
      <c r="CW21" s="50">
        <f t="shared" si="11"/>
        <v>2.5042272758601023E-2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3.8841090710845294E-2</v>
      </c>
      <c r="F22" s="31">
        <v>9.0133131956952786E-2</v>
      </c>
      <c r="G22" s="31">
        <v>0.25913593012762598</v>
      </c>
      <c r="H22" s="31">
        <f t="shared" si="19"/>
        <v>2.4786716585051702E-2</v>
      </c>
      <c r="I22" s="31">
        <f t="shared" si="20"/>
        <v>1.7556430120644801E-2</v>
      </c>
      <c r="J22" s="31">
        <f t="shared" si="21"/>
        <v>0.18212316706626344</v>
      </c>
      <c r="K22" s="31">
        <f t="shared" si="22"/>
        <v>5.6094110177272623E-2</v>
      </c>
      <c r="L22" s="32"/>
      <c r="M22" s="32"/>
      <c r="N22" s="31">
        <v>3.9703985995959659E-2</v>
      </c>
      <c r="O22" s="31">
        <v>5.8349725670667832E-2</v>
      </c>
      <c r="P22" s="31">
        <v>0.24038923180969682</v>
      </c>
      <c r="Q22" s="39">
        <f t="shared" si="23"/>
        <v>2.0976062433726662E-2</v>
      </c>
      <c r="R22" s="39">
        <f t="shared" si="24"/>
        <v>1.7946464501690493E-2</v>
      </c>
      <c r="S22" s="39">
        <f t="shared" si="25"/>
        <v>0.15743578070804962</v>
      </c>
      <c r="T22" s="39">
        <f t="shared" si="26"/>
        <v>5.0288106409168441E-2</v>
      </c>
      <c r="U22" s="32"/>
      <c r="V22" s="32"/>
      <c r="W22" s="31">
        <v>3.9472014123872808E-2</v>
      </c>
      <c r="X22" s="31">
        <v>5.9084610780806929E-2</v>
      </c>
      <c r="Y22" s="31">
        <v>0.23825634555473274</v>
      </c>
      <c r="Z22" s="39">
        <f t="shared" si="14"/>
        <v>2.0992380542549861E-2</v>
      </c>
      <c r="AA22" s="39">
        <f t="shared" si="15"/>
        <v>1.7841611679905271E-2</v>
      </c>
      <c r="AB22" s="39">
        <f t="shared" si="16"/>
        <v>0.1566097071156298</v>
      </c>
      <c r="AC22" s="39">
        <f t="shared" si="17"/>
        <v>5.0017306051024883E-2</v>
      </c>
      <c r="AD22" s="32"/>
      <c r="AE22" s="32"/>
      <c r="AF22" s="31">
        <v>3.9472014123872808E-2</v>
      </c>
      <c r="AG22" s="31">
        <v>7.5042936325196694E-2</v>
      </c>
      <c r="AH22" s="31">
        <v>0.23829801880374185</v>
      </c>
      <c r="AI22" s="39">
        <f t="shared" si="3"/>
        <v>2.3052396841709427E-2</v>
      </c>
      <c r="AJ22" s="39">
        <f t="shared" si="4"/>
        <v>1.7841611679905271E-2</v>
      </c>
      <c r="AK22" s="39">
        <f t="shared" si="10"/>
        <v>0.16390442815569586</v>
      </c>
      <c r="AL22" s="39">
        <f t="shared" si="5"/>
        <v>5.1807686027023916E-2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(AM22*cis_wt2+AN22*First_line_Wt2+AO22*Sec_Line_wt2+AP22*Active_Wt2)/SUM(cis_wt2,First_line_Wt2,Sec_Line_wt2,Active_Wt2)</f>
        <v>2.3119330801499773E-2</v>
      </c>
      <c r="AS22" s="39">
        <f>(AN22*First_line_Wt2+AO22*Sec_Line_wt2)/SUM(First_line_Wt2,Sec_Line_wt2)</f>
        <v>1.1474923210115395E-2</v>
      </c>
      <c r="AT22" s="39">
        <f>(AP22*Active_Wt2+AQ22*NonActive_Wt2)/SUM(Active_Wt2,NonActive_Wt2)</f>
        <v>0.20174017046658596</v>
      </c>
      <c r="AU22" s="39">
        <f>(AM22*cis_wt2+AN22*First_line_Wt2+AO22*Sec_Line_wt2+AP22*Active_Wt2+AQ22*NonActive_Wt2)/SUM(cis_wt2,First_line_Wt2,Sec_Line_wt2,Active_Wt2,NonActive_Wt2)</f>
        <v>5.6961709238804635E-2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(AV22*cis_wt2+AW22*First_line_Wt2+AX22*Sec_Line_wt2+AY22*Active_Wt2)/SUM(cis_wt2,First_line_Wt2,Sec_Line_wt2,Active_Wt2)</f>
        <v>3.4224008028216006E-2</v>
      </c>
      <c r="BB22" s="39">
        <f>(AW22*First_line_Wt2+AX22*Sec_Line_wt2)/SUM(First_line_Wt2,Sec_Line_wt2)</f>
        <v>2.5056797728068805E-2</v>
      </c>
      <c r="BC22" s="39">
        <f>(AY22*Active_Wt2+AZ22*NonActive_Wt2)/SUM(Active_Wt2,NonActive_Wt2)</f>
        <v>0.20386793088036392</v>
      </c>
      <c r="BD22" s="39">
        <f>(AV22*cis_wt2+AW22*First_line_Wt2+AX22*Sec_Line_wt2+AY22*Active_Wt2+AZ22*NonActive_Wt2)/SUM(cis_wt2,First_line_Wt2,Sec_Line_wt2,Active_Wt2,NonActive_Wt2)</f>
        <v>6.6299024955261798E-2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59">(BE22*cis_wt2+BF22*First_line_Wt2+BG22*Sec_Line_wt2+BH22*Active_Wt2)/SUM(cis_wt2,First_line_Wt2,Sec_Line_wt2,Active_Wt2)</f>
        <v>2.3465099216325568E-2</v>
      </c>
      <c r="BK22" s="39">
        <f t="shared" ref="BK22:BK37" si="60">(BF22*First_line_Wt2+BG22*Sec_Line_wt2)/SUM(First_line_Wt2,Sec_Line_wt2)</f>
        <v>1.1776449138063682E-2</v>
      </c>
      <c r="BL22" s="39">
        <f>(BH22*Active_Wt2+BI22*NonActive_Wt2)/SUM(Active_Wt2,NonActive_Wt2)</f>
        <v>0.2026134933319973</v>
      </c>
      <c r="BM22" s="39">
        <f t="shared" ref="BM22:BM37" si="61">(BE22*cis_wt2+BF22*First_line_Wt2+BG22*Sec_Line_wt2+BH22*Active_Wt2+BI22*NonActive_Wt2)/SUM(cis_wt2,First_line_Wt2,Sec_Line_wt2,Active_Wt2,NonActive_Wt2)</f>
        <v>5.7371753617654515E-2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(BN22*cis_wt2+BO22*First_line_Wt2+BP22*Sec_Line_wt2+BQ22*Active_Wt2)/SUM(cis_wt2,First_line_Wt2,Sec_Line_wt2,Active_Wt2)</f>
        <v>2.3119330801499773E-2</v>
      </c>
      <c r="BT22" s="39">
        <f>(BO22*First_line_Wt2+BP22*Sec_Line_wt2)/SUM(First_line_Wt2,Sec_Line_wt2)</f>
        <v>1.1474923210115395E-2</v>
      </c>
      <c r="BU22" s="39">
        <f>(BQ22*Active_Wt2+BR22*NonActive_Wt2)/SUM(Active_Wt2,NonActive_Wt2)</f>
        <v>0.20174017046658596</v>
      </c>
      <c r="BV22" s="39">
        <f>(BN22*cis_wt2+BO22*First_line_Wt2+BP22*Sec_Line_wt2+BQ22*Active_Wt2+BR22*NonActive_Wt2)/SUM(cis_wt2,First_line_Wt2,Sec_Line_wt2,Active_Wt2,NonActive_Wt2)</f>
        <v>5.6961709238804635E-2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(BW22*cis_wt2+BX22*First_line_Wt2+BY22*Sec_Line_wt2+BZ22*Active_Wt2)/SUM(cis_wt2,First_line_Wt2,Sec_Line_wt2,Active_Wt2)</f>
        <v>3.4224008028216006E-2</v>
      </c>
      <c r="CC22" s="39">
        <f>(BX22*First_line_Wt2+BY22*Sec_Line_wt2)/SUM(First_line_Wt2,Sec_Line_wt2)</f>
        <v>2.5056797728068805E-2</v>
      </c>
      <c r="CD22" s="39">
        <f>(BZ22*Active_Wt2+CA22*NonActive_Wt2)/SUM(Active_Wt2,NonActive_Wt2)</f>
        <v>0.20386793088036392</v>
      </c>
      <c r="CE22" s="39">
        <f>(BW22*cis_wt2+BX22*First_line_Wt2+BY22*Sec_Line_wt2+BZ22*Active_Wt2+CA22*NonActive_Wt2)/SUM(cis_wt2,First_line_Wt2,Sec_Line_wt2,Active_Wt2,NonActive_Wt2)</f>
        <v>6.6299024955261798E-2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2">(CF22*cis_wt2+CG22*First_line_Wt2+CH22*Sec_Line_wt2+CI22*Active_Wt2)/SUM(cis_wt2,First_line_Wt2,Sec_Line_wt2,Active_Wt2)</f>
        <v>2.3465099216325568E-2</v>
      </c>
      <c r="CL22" s="39">
        <f t="shared" ref="CL22:CL37" si="63">(CG22*First_line_Wt2+CH22*Sec_Line_wt2)/SUM(First_line_Wt2,Sec_Line_wt2)</f>
        <v>1.1776449138063682E-2</v>
      </c>
      <c r="CM22" s="39">
        <f>(CI22*Active_Wt2+CJ22*NonActive_Wt2)/SUM(Active_Wt2,NonActive_Wt2)</f>
        <v>0.2026134933319973</v>
      </c>
      <c r="CN22" s="39">
        <f t="shared" ref="CN22:CN37" si="64">(CF22*cis_wt2+CG22*First_line_Wt2+CH22*Sec_Line_wt2+CI22*Active_Wt2+CJ22*NonActive_Wt2)/SUM(cis_wt2,First_line_Wt2,Sec_Line_wt2,Active_Wt2,NonActive_Wt2)</f>
        <v>5.7371753617654515E-2</v>
      </c>
      <c r="CO22" s="103"/>
      <c r="CP22" s="104"/>
      <c r="CQ22" s="104"/>
      <c r="CR22" s="104"/>
      <c r="CS22" s="104"/>
      <c r="CT22" s="104"/>
      <c r="CU22" s="104"/>
      <c r="CV22" s="104"/>
      <c r="CW22" s="105"/>
    </row>
    <row r="23" spans="1:101" x14ac:dyDescent="0.25">
      <c r="A23" s="89"/>
      <c r="B23" s="2" t="s">
        <v>15</v>
      </c>
      <c r="C23" s="7">
        <v>0.2365980455634</v>
      </c>
      <c r="D23" s="7">
        <v>3.0269560951241403E-2</v>
      </c>
      <c r="E23" s="7">
        <v>2.6521638641641424E-2</v>
      </c>
      <c r="F23" s="7">
        <v>0.12495540584101938</v>
      </c>
      <c r="G23" s="7">
        <v>0.13428438722654795</v>
      </c>
      <c r="H23" s="7">
        <f t="shared" si="19"/>
        <v>6.6354837171893166E-2</v>
      </c>
      <c r="I23" s="7">
        <f t="shared" si="20"/>
        <v>2.8575475256893874E-2</v>
      </c>
      <c r="J23" s="7">
        <f t="shared" si="21"/>
        <v>0.13003327043544002</v>
      </c>
      <c r="K23" s="7">
        <f t="shared" si="22"/>
        <v>7.5429743496326779E-2</v>
      </c>
      <c r="L23" s="7">
        <v>0.24143939074373374</v>
      </c>
      <c r="M23" s="7">
        <v>3.4287757764869559E-2</v>
      </c>
      <c r="N23" s="7">
        <v>3.3894008853158061E-2</v>
      </c>
      <c r="O23" s="7">
        <v>9.9793944456328595E-2</v>
      </c>
      <c r="P23" s="7">
        <v>0.15288457684834258</v>
      </c>
      <c r="Q23" s="40">
        <f t="shared" si="23"/>
        <v>6.7842305364944414E-2</v>
      </c>
      <c r="R23" s="40">
        <f t="shared" si="24"/>
        <v>3.4109780650246134E-2</v>
      </c>
      <c r="S23" s="40">
        <f t="shared" si="25"/>
        <v>0.12869174491040625</v>
      </c>
      <c r="T23" s="40">
        <f t="shared" si="26"/>
        <v>7.9203349957584213E-2</v>
      </c>
      <c r="U23" s="7">
        <v>0.23620985190379146</v>
      </c>
      <c r="V23" s="7">
        <v>3.6888003227703192E-2</v>
      </c>
      <c r="W23" s="7">
        <v>2.8284585294669463E-2</v>
      </c>
      <c r="X23" s="7">
        <v>5.1936864962157887E-2</v>
      </c>
      <c r="Y23" s="7">
        <v>0.14332822151833094</v>
      </c>
      <c r="Z23" s="40">
        <f t="shared" si="14"/>
        <v>6.0195644123492348E-2</v>
      </c>
      <c r="AA23" s="40">
        <f t="shared" si="15"/>
        <v>3.2999201369267379E-2</v>
      </c>
      <c r="AB23" s="40">
        <f t="shared" si="16"/>
        <v>0.10168216024300701</v>
      </c>
      <c r="AC23" s="40">
        <f t="shared" si="17"/>
        <v>7.13015671240112E-2</v>
      </c>
      <c r="AD23" s="7">
        <v>0.23521786115314286</v>
      </c>
      <c r="AE23" s="7">
        <v>3.4210262543010905E-2</v>
      </c>
      <c r="AF23" s="7">
        <v>2.8284585294669463E-2</v>
      </c>
      <c r="AG23" s="7">
        <v>6.7897797568811646E-2</v>
      </c>
      <c r="AH23" s="7">
        <v>0.11197628917443785</v>
      </c>
      <c r="AI23" s="7">
        <f t="shared" si="3"/>
        <v>6.1035938104211838E-2</v>
      </c>
      <c r="AJ23" s="7">
        <f t="shared" si="4"/>
        <v>3.1531817200101092E-2</v>
      </c>
      <c r="AK23" s="7">
        <f t="shared" si="10"/>
        <v>9.1890193163777778E-2</v>
      </c>
      <c r="AL23" s="33">
        <f t="shared" si="5"/>
        <v>6.7841207883330382E-2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(AM23*cis_wt2+AN23*First_line_Wt2+AO23*Sec_Line_wt2+AP23*Active_Wt2)/SUM(cis_wt2,First_line_Wt2,Sec_Line_wt2,Active_Wt2)</f>
        <v>6.4526907532947486E-2</v>
      </c>
      <c r="AS23" s="40">
        <f>(AN23*First_line_Wt2+AO23*Sec_Line_wt2)/SUM(First_line_Wt2,Sec_Line_wt2)</f>
        <v>3.7287296222842783E-2</v>
      </c>
      <c r="AT23" s="40">
        <f>(AP23*Active_Wt2+AQ23*NonActive_Wt2)/SUM(Active_Wt2,NonActive_Wt2)</f>
        <v>9.8274597658151025E-2</v>
      </c>
      <c r="AU23" s="40">
        <f>(AM23*cis_wt2+AN23*First_line_Wt2+AO23*Sec_Line_wt2+AP23*Active_Wt2+AQ23*NonActive_Wt2)/SUM(cis_wt2,First_line_Wt2,Sec_Line_wt2,Active_Wt2,NonActive_Wt2)</f>
        <v>7.1193274170147008E-2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(AV23*cis_wt2+AW23*First_line_Wt2+AX23*Sec_Line_wt2+AY23*Active_Wt2)/SUM(cis_wt2,First_line_Wt2,Sec_Line_wt2,Active_Wt2)</f>
        <v>6.0088882360487005E-2</v>
      </c>
      <c r="BB23" s="40">
        <f>(AW23*First_line_Wt2+AX23*Sec_Line_wt2)/SUM(First_line_Wt2,Sec_Line_wt2)</f>
        <v>3.575252383956018E-2</v>
      </c>
      <c r="BC23" s="40">
        <f>(AY23*Active_Wt2+AZ23*NonActive_Wt2)/SUM(Active_Wt2,NonActive_Wt2)</f>
        <v>8.5750152556997458E-2</v>
      </c>
      <c r="BD23" s="40">
        <f>(AV23*cis_wt2+AW23*First_line_Wt2+AX23*Sec_Line_wt2+AY23*Active_Wt2+AZ23*NonActive_Wt2)/SUM(cis_wt2,First_line_Wt2,Sec_Line_wt2,Active_Wt2,NonActive_Wt2)</f>
        <v>6.636918768302548E-2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59"/>
        <v>6.0997246084142663E-2</v>
      </c>
      <c r="BK23" s="7">
        <f t="shared" si="60"/>
        <v>3.7452625343513575E-2</v>
      </c>
      <c r="BL23" s="7">
        <f>(BH23*Active_Wt2+BI23*NonActive_Wt2)/SUM(Active_Wt2,NonActive_Wt2)</f>
        <v>7.8682877208025331E-2</v>
      </c>
      <c r="BM23" s="33">
        <f t="shared" si="61"/>
        <v>6.5148970719557844E-2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(BN23*cis_wt2+BO23*First_line_Wt2+BP23*Sec_Line_wt2+BQ23*Active_Wt2)/SUM(cis_wt2,First_line_Wt2,Sec_Line_wt2,Active_Wt2)</f>
        <v>6.4526907532947486E-2</v>
      </c>
      <c r="BT23" s="40">
        <f>(BO23*First_line_Wt2+BP23*Sec_Line_wt2)/SUM(First_line_Wt2,Sec_Line_wt2)</f>
        <v>3.7287296222842783E-2</v>
      </c>
      <c r="BU23" s="40">
        <f>(BQ23*Active_Wt2+BR23*NonActive_Wt2)/SUM(Active_Wt2,NonActive_Wt2)</f>
        <v>9.8274597658151025E-2</v>
      </c>
      <c r="BV23" s="40">
        <f>(BN23*cis_wt2+BO23*First_line_Wt2+BP23*Sec_Line_wt2+BQ23*Active_Wt2+BR23*NonActive_Wt2)/SUM(cis_wt2,First_line_Wt2,Sec_Line_wt2,Active_Wt2,NonActive_Wt2)</f>
        <v>7.1193274170147008E-2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(BW23*cis_wt2+BX23*First_line_Wt2+BY23*Sec_Line_wt2+BZ23*Active_Wt2)/SUM(cis_wt2,First_line_Wt2,Sec_Line_wt2,Active_Wt2)</f>
        <v>6.0088882360487005E-2</v>
      </c>
      <c r="CC23" s="40">
        <f>(BX23*First_line_Wt2+BY23*Sec_Line_wt2)/SUM(First_line_Wt2,Sec_Line_wt2)</f>
        <v>3.575252383956018E-2</v>
      </c>
      <c r="CD23" s="40">
        <f>(BZ23*Active_Wt2+CA23*NonActive_Wt2)/SUM(Active_Wt2,NonActive_Wt2)</f>
        <v>8.5750152556997458E-2</v>
      </c>
      <c r="CE23" s="40">
        <f>(BW23*cis_wt2+BX23*First_line_Wt2+BY23*Sec_Line_wt2+BZ23*Active_Wt2+CA23*NonActive_Wt2)/SUM(cis_wt2,First_line_Wt2,Sec_Line_wt2,Active_Wt2,NonActive_Wt2)</f>
        <v>6.636918768302548E-2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2"/>
        <v>6.0997246084142663E-2</v>
      </c>
      <c r="CL23" s="7">
        <f t="shared" si="63"/>
        <v>3.7452625343513575E-2</v>
      </c>
      <c r="CM23" s="7">
        <f>(CI23*Active_Wt2+CJ23*NonActive_Wt2)/SUM(Active_Wt2,NonActive_Wt2)</f>
        <v>7.8682877208025331E-2</v>
      </c>
      <c r="CN23" s="33">
        <f t="shared" si="64"/>
        <v>6.5148970719557844E-2</v>
      </c>
      <c r="CO23" s="106"/>
      <c r="CP23" s="72"/>
      <c r="CQ23" s="72"/>
      <c r="CR23" s="72"/>
      <c r="CS23" s="72"/>
      <c r="CT23" s="72"/>
      <c r="CU23" s="72"/>
      <c r="CV23" s="72"/>
      <c r="CW23" s="107"/>
    </row>
    <row r="24" spans="1:101" x14ac:dyDescent="0.25">
      <c r="A24" s="89"/>
      <c r="B24" s="2" t="s">
        <v>14</v>
      </c>
      <c r="C24" s="7">
        <v>0.2349972774216994</v>
      </c>
      <c r="D24" s="7">
        <v>8.1446227297568258E-2</v>
      </c>
      <c r="E24" s="8"/>
      <c r="F24" s="8"/>
      <c r="G24" s="8"/>
      <c r="H24" s="7">
        <f t="shared" si="19"/>
        <v>6.2057789580770809E-2</v>
      </c>
      <c r="I24" s="7">
        <f t="shared" si="20"/>
        <v>4.4631993403239201E-2</v>
      </c>
      <c r="J24" s="37"/>
      <c r="K24" s="7">
        <f t="shared" si="22"/>
        <v>5.3767308829848828E-2</v>
      </c>
      <c r="L24" s="7">
        <v>0.24184478781534047</v>
      </c>
      <c r="M24" s="7">
        <v>4.190337396470329E-2</v>
      </c>
      <c r="N24" s="8"/>
      <c r="O24" s="8"/>
      <c r="P24" s="8"/>
      <c r="Q24" s="40">
        <f t="shared" si="23"/>
        <v>4.6659234597141892E-2</v>
      </c>
      <c r="R24" s="40">
        <f t="shared" si="24"/>
        <v>2.2962771541683701E-2</v>
      </c>
      <c r="S24" s="41"/>
      <c r="T24" s="46">
        <f t="shared" si="26"/>
        <v>4.0425891629344346E-2</v>
      </c>
      <c r="U24" s="7">
        <v>0.22367942127160884</v>
      </c>
      <c r="V24" s="7">
        <v>3.0379627525647331E-2</v>
      </c>
      <c r="W24" s="8"/>
      <c r="X24" s="8"/>
      <c r="Y24" s="8"/>
      <c r="Z24" s="40">
        <f t="shared" si="14"/>
        <v>3.9716048107070252E-2</v>
      </c>
      <c r="AA24" s="40">
        <f t="shared" si="15"/>
        <v>1.6647834777707857E-2</v>
      </c>
      <c r="AB24" s="8"/>
      <c r="AC24" s="40">
        <f t="shared" si="17"/>
        <v>3.4410265633045695E-2</v>
      </c>
      <c r="AD24" s="7">
        <v>0.21943615942537631</v>
      </c>
      <c r="AE24" s="7">
        <v>2.6822608520526252E-2</v>
      </c>
      <c r="AF24" s="8"/>
      <c r="AG24" s="8"/>
      <c r="AH24" s="8"/>
      <c r="AI24" s="7">
        <f t="shared" si="3"/>
        <v>3.7739022358472006E-2</v>
      </c>
      <c r="AJ24" s="7">
        <f t="shared" si="4"/>
        <v>1.4698611909572619E-2</v>
      </c>
      <c r="AK24" s="8"/>
      <c r="AL24" s="33">
        <f t="shared" si="5"/>
        <v>3.2697356509025222E-2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(AM24*cis_wt2+AN24*First_line_Wt2+AO24*Sec_Line_wt2+AP24*Active_Wt2)/SUM(cis_wt2,First_line_Wt2,Sec_Line_wt2,Active_Wt2)</f>
        <v>4.1624228143898621E-2</v>
      </c>
      <c r="AS24" s="40">
        <f>(AN24*First_line_Wt2+AO24*Sec_Line_wt2)/SUM(First_line_Wt2,Sec_Line_wt2)</f>
        <v>1.9336355676380465E-2</v>
      </c>
      <c r="AT24" s="41"/>
      <c r="AU24" s="46">
        <f>(AM24*cis_wt2+AN24*First_line_Wt2+AO24*Sec_Line_wt2+AP24*Active_Wt2+AQ24*NonActive_Wt2)/SUM(cis_wt2,First_line_Wt2,Sec_Line_wt2,Active_Wt2,NonActive_Wt2)</f>
        <v>3.6063526344331076E-2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(AV24*cis_wt2+AW24*First_line_Wt2+AX24*Sec_Line_wt2+AY24*Active_Wt2)/SUM(cis_wt2,First_line_Wt2,Sec_Line_wt2,Active_Wt2)</f>
        <v>5.0277358247211093E-2</v>
      </c>
      <c r="BB24" s="40">
        <f>(AW24*First_line_Wt2+AX24*Sec_Line_wt2)/SUM(First_line_Wt2,Sec_Line_wt2)</f>
        <v>3.2236587558314204E-2</v>
      </c>
      <c r="BC24" s="8"/>
      <c r="BD24" s="40">
        <f>(AV24*cis_wt2+AW24*First_line_Wt2+AX24*Sec_Line_wt2+AY24*Active_Wt2+AZ24*NonActive_Wt2)/SUM(cis_wt2,First_line_Wt2,Sec_Line_wt2,Active_Wt2,NonActive_Wt2)</f>
        <v>4.3560659609190817E-2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59"/>
        <v>3.5602928097867734E-2</v>
      </c>
      <c r="BK24" s="7">
        <f t="shared" si="60"/>
        <v>1.4693153439788673E-2</v>
      </c>
      <c r="BL24" s="8"/>
      <c r="BM24" s="33">
        <f t="shared" si="61"/>
        <v>3.0846629298541959E-2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(BN24*cis_wt2+BO24*First_line_Wt2+BP24*Sec_Line_wt2+BQ24*Active_Wt2)/SUM(cis_wt2,First_line_Wt2,Sec_Line_wt2,Active_Wt2)</f>
        <v>4.1624228143898621E-2</v>
      </c>
      <c r="BT24" s="40">
        <f>(BO24*First_line_Wt2+BP24*Sec_Line_wt2)/SUM(First_line_Wt2,Sec_Line_wt2)</f>
        <v>1.9336355676380465E-2</v>
      </c>
      <c r="BU24" s="41"/>
      <c r="BV24" s="46">
        <f>(BN24*cis_wt2+BO24*First_line_Wt2+BP24*Sec_Line_wt2+BQ24*Active_Wt2+BR24*NonActive_Wt2)/SUM(cis_wt2,First_line_Wt2,Sec_Line_wt2,Active_Wt2,NonActive_Wt2)</f>
        <v>3.6063526344331076E-2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(BW24*cis_wt2+BX24*First_line_Wt2+BY24*Sec_Line_wt2+BZ24*Active_Wt2)/SUM(cis_wt2,First_line_Wt2,Sec_Line_wt2,Active_Wt2)</f>
        <v>5.0277358247211093E-2</v>
      </c>
      <c r="CC24" s="40">
        <f>(BX24*First_line_Wt2+BY24*Sec_Line_wt2)/SUM(First_line_Wt2,Sec_Line_wt2)</f>
        <v>3.2236587558314204E-2</v>
      </c>
      <c r="CD24" s="8"/>
      <c r="CE24" s="40">
        <f>(BW24*cis_wt2+BX24*First_line_Wt2+BY24*Sec_Line_wt2+BZ24*Active_Wt2+CA24*NonActive_Wt2)/SUM(cis_wt2,First_line_Wt2,Sec_Line_wt2,Active_Wt2,NonActive_Wt2)</f>
        <v>4.3560659609190817E-2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2"/>
        <v>3.5602928097867734E-2</v>
      </c>
      <c r="CL24" s="7">
        <f t="shared" si="63"/>
        <v>1.4693153439788673E-2</v>
      </c>
      <c r="CM24" s="8"/>
      <c r="CN24" s="33">
        <f t="shared" si="64"/>
        <v>3.0846629298541959E-2</v>
      </c>
      <c r="CO24" s="106"/>
      <c r="CP24" s="72"/>
      <c r="CQ24" s="72"/>
      <c r="CR24" s="72"/>
      <c r="CS24" s="72"/>
      <c r="CT24" s="72"/>
      <c r="CU24" s="72"/>
      <c r="CV24" s="72"/>
      <c r="CW24" s="107"/>
    </row>
    <row r="25" spans="1:101" x14ac:dyDescent="0.25">
      <c r="A25" s="89"/>
      <c r="B25" s="2" t="s">
        <v>13</v>
      </c>
      <c r="C25" s="7">
        <v>0.20901344317731446</v>
      </c>
      <c r="D25" s="7">
        <v>0.200100120003293</v>
      </c>
      <c r="E25" s="7">
        <v>0.13702273570335874</v>
      </c>
      <c r="F25" s="7">
        <v>0.12758708729517537</v>
      </c>
      <c r="G25" s="7">
        <v>0.14577659922462996</v>
      </c>
      <c r="H25" s="7">
        <f t="shared" si="19"/>
        <v>0.17046714790869552</v>
      </c>
      <c r="I25" s="7">
        <f t="shared" si="20"/>
        <v>0.17158872474153125</v>
      </c>
      <c r="J25" s="7">
        <f>(F25*Active_Wt2+G25*NonActive_Wt2)/SUM(Active_Wt2,NonActive_Wt2)</f>
        <v>0.13748783366815531</v>
      </c>
      <c r="K25" s="7">
        <f t="shared" si="22"/>
        <v>0.16716866563954338</v>
      </c>
      <c r="L25" s="7">
        <v>0.21361613501170601</v>
      </c>
      <c r="M25" s="7">
        <v>0.18009998473652961</v>
      </c>
      <c r="N25" s="7">
        <v>0.11960721294236747</v>
      </c>
      <c r="O25" s="7">
        <v>0.11503488154517603</v>
      </c>
      <c r="P25" s="7">
        <v>0.14185104979403931</v>
      </c>
      <c r="Q25" s="40">
        <f t="shared" si="23"/>
        <v>0.15530031896675536</v>
      </c>
      <c r="R25" s="40">
        <f t="shared" si="24"/>
        <v>0.15275685143693418</v>
      </c>
      <c r="S25" s="40">
        <f>(O25*Active_Wt2+P25*NonActive_Wt2)/SUM(Active_Wt2,NonActive_Wt2)</f>
        <v>0.1296312094486875</v>
      </c>
      <c r="T25" s="40">
        <f t="shared" si="26"/>
        <v>0.15350359194918659</v>
      </c>
      <c r="U25" s="7">
        <v>0.2035727276132511</v>
      </c>
      <c r="V25" s="7">
        <v>0.17556651634927126</v>
      </c>
      <c r="W25" s="7">
        <v>0.12068068241520685</v>
      </c>
      <c r="X25" s="7">
        <v>0.11426863402375335</v>
      </c>
      <c r="Y25" s="7">
        <v>0.14251397729724627</v>
      </c>
      <c r="Z25" s="7">
        <f t="shared" si="14"/>
        <v>0.15248054066825484</v>
      </c>
      <c r="AA25" s="7">
        <f t="shared" si="15"/>
        <v>0.15075775607911593</v>
      </c>
      <c r="AB25" s="7">
        <f>(X25*Active_Wt2+Y25*NonActive_Wt2)/SUM(Active_Wt2,NonActive_Wt2)</f>
        <v>0.12964287721692921</v>
      </c>
      <c r="AC25" s="7">
        <f t="shared" si="17"/>
        <v>0.15114907845636527</v>
      </c>
      <c r="AD25" s="7">
        <v>0.19450809984524406</v>
      </c>
      <c r="AE25" s="7">
        <v>0.17785937870945021</v>
      </c>
      <c r="AF25" s="7">
        <v>0.11995729754544575</v>
      </c>
      <c r="AG25" s="7">
        <v>0.11530890854595119</v>
      </c>
      <c r="AH25" s="7">
        <v>0.14111726132640651</v>
      </c>
      <c r="AI25" s="7">
        <f t="shared" si="3"/>
        <v>0.1522070163699476</v>
      </c>
      <c r="AJ25" s="7">
        <f t="shared" si="4"/>
        <v>0.15168725472447922</v>
      </c>
      <c r="AK25" s="7">
        <f t="shared" ref="AK25:AK37" si="65">(AG25*Active_Wt2+AH25*NonActive_Wt2)/SUM(Active_Wt2,NonActive_Wt2)</f>
        <v>0.1293566716841093</v>
      </c>
      <c r="AL25" s="33">
        <f t="shared" si="5"/>
        <v>0.15072550371308358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(AM25*cis_wt2+AN25*First_line_Wt2+AO25*Sec_Line_wt2+AP25*Active_Wt2)/SUM(cis_wt2,First_line_Wt2,Sec_Line_wt2,Active_Wt2)</f>
        <v>0.12629778643983747</v>
      </c>
      <c r="AS25" s="40">
        <f>(AN25*First_line_Wt2+AO25*Sec_Line_wt2)/SUM(First_line_Wt2,Sec_Line_wt2)</f>
        <v>0.12601747166252378</v>
      </c>
      <c r="AT25" s="40">
        <f>(AP25*Active_Wt2+AQ25*NonActive_Wt2)/SUM(Active_Wt2,NonActive_Wt2)</f>
        <v>0.11155474858374996</v>
      </c>
      <c r="AU25" s="40">
        <f>(AM25*cis_wt2+AN25*First_line_Wt2+AO25*Sec_Line_wt2+AP25*Active_Wt2+AQ25*NonActive_Wt2)/SUM(cis_wt2,First_line_Wt2,Sec_Line_wt2,Active_Wt2,NonActive_Wt2)</f>
        <v>0.12712819638370351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(AV25*cis_wt2+AW25*First_line_Wt2+AX25*Sec_Line_wt2+AY25*Active_Wt2)/SUM(cis_wt2,First_line_Wt2,Sec_Line_wt2,Active_Wt2)</f>
        <v>0.12251320800837094</v>
      </c>
      <c r="BB25" s="7">
        <f>(AW25*First_line_Wt2+AX25*Sec_Line_wt2)/SUM(First_line_Wt2,Sec_Line_wt2)</f>
        <v>0.12166923799737228</v>
      </c>
      <c r="BC25" s="7">
        <f>(AY25*Active_Wt2+AZ25*NonActive_Wt2)/SUM(Active_Wt2,NonActive_Wt2)</f>
        <v>0.10733943211989552</v>
      </c>
      <c r="BD25" s="7">
        <f>(AV25*cis_wt2+AW25*First_line_Wt2+AX25*Sec_Line_wt2+AY25*Active_Wt2+AZ25*NonActive_Wt2)/SUM(cis_wt2,First_line_Wt2,Sec_Line_wt2,Active_Wt2,NonActive_Wt2)</f>
        <v>0.12292619485017918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59"/>
        <v>0.12010769010742386</v>
      </c>
      <c r="BK25" s="7">
        <f t="shared" si="60"/>
        <v>0.11900711756865821</v>
      </c>
      <c r="BL25" s="7">
        <f t="shared" ref="BL25:BL37" si="66">(BH25*Active_Wt2+BI25*NonActive_Wt2)/SUM(Active_Wt2,NonActive_Wt2)</f>
        <v>0.10499777705789201</v>
      </c>
      <c r="BM25" s="33">
        <f t="shared" si="61"/>
        <v>0.12001133070226587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(BN25*cis_wt2+BO25*First_line_Wt2+BP25*Sec_Line_wt2+BQ25*Active_Wt2)/SUM(cis_wt2,First_line_Wt2,Sec_Line_wt2,Active_Wt2)</f>
        <v>0.12629778643983747</v>
      </c>
      <c r="BT25" s="40">
        <f>(BO25*First_line_Wt2+BP25*Sec_Line_wt2)/SUM(First_line_Wt2,Sec_Line_wt2)</f>
        <v>0.12601747166252378</v>
      </c>
      <c r="BU25" s="40">
        <f>(BQ25*Active_Wt2+BR25*NonActive_Wt2)/SUM(Active_Wt2,NonActive_Wt2)</f>
        <v>0.11155474858374996</v>
      </c>
      <c r="BV25" s="40">
        <f>(BN25*cis_wt2+BO25*First_line_Wt2+BP25*Sec_Line_wt2+BQ25*Active_Wt2+BR25*NonActive_Wt2)/SUM(cis_wt2,First_line_Wt2,Sec_Line_wt2,Active_Wt2,NonActive_Wt2)</f>
        <v>0.12712819638370351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(BW25*cis_wt2+BX25*First_line_Wt2+BY25*Sec_Line_wt2+BZ25*Active_Wt2)/SUM(cis_wt2,First_line_Wt2,Sec_Line_wt2,Active_Wt2)</f>
        <v>0.12251320800837094</v>
      </c>
      <c r="CC25" s="7">
        <f>(BX25*First_line_Wt2+BY25*Sec_Line_wt2)/SUM(First_line_Wt2,Sec_Line_wt2)</f>
        <v>0.12166923799737228</v>
      </c>
      <c r="CD25" s="7">
        <f>(BZ25*Active_Wt2+CA25*NonActive_Wt2)/SUM(Active_Wt2,NonActive_Wt2)</f>
        <v>0.10733943211989552</v>
      </c>
      <c r="CE25" s="7">
        <f>(BW25*cis_wt2+BX25*First_line_Wt2+BY25*Sec_Line_wt2+BZ25*Active_Wt2+CA25*NonActive_Wt2)/SUM(cis_wt2,First_line_Wt2,Sec_Line_wt2,Active_Wt2,NonActive_Wt2)</f>
        <v>0.12292619485017918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2"/>
        <v>0.12010769010742386</v>
      </c>
      <c r="CL25" s="7">
        <f t="shared" si="63"/>
        <v>0.11900711756865821</v>
      </c>
      <c r="CM25" s="7">
        <f t="shared" ref="CM25:CM37" si="67">(CI25*Active_Wt2+CJ25*NonActive_Wt2)/SUM(Active_Wt2,NonActive_Wt2)</f>
        <v>0.10499777705789201</v>
      </c>
      <c r="CN25" s="33">
        <f t="shared" si="64"/>
        <v>0.12001133070226587</v>
      </c>
      <c r="CO25" s="108">
        <f>C25/SUM(C$9:C$21)</f>
        <v>0.31404436628700128</v>
      </c>
      <c r="CP25" s="40">
        <f t="shared" ref="CP25:CW37" si="68">D25/SUM(D$9:D$21)</f>
        <v>0.20709919949812036</v>
      </c>
      <c r="CQ25" s="40">
        <f t="shared" si="68"/>
        <v>0.1407377403006223</v>
      </c>
      <c r="CR25" s="40">
        <f t="shared" si="68"/>
        <v>0.14000321390288864</v>
      </c>
      <c r="CS25" s="40">
        <f t="shared" si="68"/>
        <v>0.19048618864603312</v>
      </c>
      <c r="CT25" s="40">
        <f t="shared" si="68"/>
        <v>0.18428805583172142</v>
      </c>
      <c r="CU25" s="40">
        <f t="shared" si="68"/>
        <v>0.17697793738208928</v>
      </c>
      <c r="CV25" s="40">
        <f t="shared" si="68"/>
        <v>0.16528345854953996</v>
      </c>
      <c r="CW25" s="48">
        <f t="shared" si="68"/>
        <v>0.18498928554838276</v>
      </c>
    </row>
    <row r="26" spans="1:101" x14ac:dyDescent="0.25">
      <c r="A26" s="89"/>
      <c r="B26" s="2" t="s">
        <v>12</v>
      </c>
      <c r="C26" s="7">
        <v>0.16373239229560269</v>
      </c>
      <c r="D26" s="7">
        <v>0.15327413087046246</v>
      </c>
      <c r="E26" s="7">
        <v>9.1352805141286464E-2</v>
      </c>
      <c r="F26" s="7">
        <v>9.8012902655335438E-2</v>
      </c>
      <c r="G26" s="7">
        <v>0.14059889037237272</v>
      </c>
      <c r="H26" s="7">
        <f t="shared" si="19"/>
        <v>0.1264477700551378</v>
      </c>
      <c r="I26" s="7">
        <f t="shared" si="20"/>
        <v>0.12528528173553288</v>
      </c>
      <c r="J26" s="7">
        <f>(F26*Active_Wt2+G26*NonActive_Wt2)/SUM(Active_Wt2,NonActive_Wt2)</f>
        <v>0.12119291238096569</v>
      </c>
      <c r="K26" s="7">
        <f t="shared" si="22"/>
        <v>0.12833825941008528</v>
      </c>
      <c r="L26" s="7">
        <v>0.15635133163054393</v>
      </c>
      <c r="M26" s="7">
        <v>0.13759495803339031</v>
      </c>
      <c r="N26" s="7">
        <v>8.8057119614904242E-2</v>
      </c>
      <c r="O26" s="7">
        <v>8.8304848592914681E-2</v>
      </c>
      <c r="P26" s="7">
        <v>0.1351388090710518</v>
      </c>
      <c r="Q26" s="40">
        <f t="shared" si="23"/>
        <v>0.11674321024771767</v>
      </c>
      <c r="R26" s="40">
        <f t="shared" si="24"/>
        <v>0.11520352713881189</v>
      </c>
      <c r="S26" s="40">
        <f>(O26*Active_Wt2+P26*NonActive_Wt2)/SUM(Active_Wt2,NonActive_Wt2)</f>
        <v>0.11379707543960312</v>
      </c>
      <c r="T26" s="40">
        <f t="shared" si="26"/>
        <v>0.11920073184132904</v>
      </c>
      <c r="U26" s="7">
        <v>0.14262883959538886</v>
      </c>
      <c r="V26" s="7">
        <v>0.13588333235959504</v>
      </c>
      <c r="W26" s="7">
        <v>8.7867283385948583E-2</v>
      </c>
      <c r="X26" s="7">
        <v>8.8292334773772158E-2</v>
      </c>
      <c r="Y26" s="7">
        <v>0.13170821869946092</v>
      </c>
      <c r="Z26" s="7">
        <f t="shared" si="14"/>
        <v>0.11430323018865531</v>
      </c>
      <c r="AA26" s="7">
        <f t="shared" si="15"/>
        <v>0.11417976036799025</v>
      </c>
      <c r="AB26" s="7">
        <f>(X26*Active_Wt2+Y26*NonActive_Wt2)/SUM(Active_Wt2,NonActive_Wt2)</f>
        <v>0.11192406590400211</v>
      </c>
      <c r="AC26" s="7">
        <f t="shared" si="17"/>
        <v>0.11662841326709941</v>
      </c>
      <c r="AD26" s="7">
        <v>0.14672000651352562</v>
      </c>
      <c r="AE26" s="7">
        <v>0.13703644281827931</v>
      </c>
      <c r="AF26" s="7">
        <v>8.5773089286200199E-2</v>
      </c>
      <c r="AG26" s="7">
        <v>8.5922515841715882E-2</v>
      </c>
      <c r="AH26" s="7">
        <v>0.11857057986393878</v>
      </c>
      <c r="AI26" s="7">
        <f t="shared" si="3"/>
        <v>0.1142598974014799</v>
      </c>
      <c r="AJ26" s="7">
        <f t="shared" si="4"/>
        <v>0.1138650676698323</v>
      </c>
      <c r="AK26" s="7">
        <f t="shared" si="65"/>
        <v>0.10369320714484051</v>
      </c>
      <c r="AL26" s="33">
        <f t="shared" si="5"/>
        <v>0.11483577401938359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(AM26*cis_wt2+AN26*First_line_Wt2+AO26*Sec_Line_wt2+AP26*Active_Wt2)/SUM(cis_wt2,First_line_Wt2,Sec_Line_wt2,Active_Wt2)</f>
        <v>0.13579005128498817</v>
      </c>
      <c r="AS26" s="40">
        <f>(AN26*First_line_Wt2+AO26*Sec_Line_wt2)/SUM(First_line_Wt2,Sec_Line_wt2)</f>
        <v>0.11873433589684874</v>
      </c>
      <c r="AT26" s="40">
        <f>(AP26*Active_Wt2+AQ26*NonActive_Wt2)/SUM(Active_Wt2,NonActive_Wt2)</f>
        <v>0.10648051987729412</v>
      </c>
      <c r="AU26" s="40">
        <f>(AM26*cis_wt2+AN26*First_line_Wt2+AO26*Sec_Line_wt2+AP26*Active_Wt2+AQ26*NonActive_Wt2)/SUM(cis_wt2,First_line_Wt2,Sec_Line_wt2,Active_Wt2,NonActive_Wt2)</f>
        <v>0.13481659162736276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(AV26*cis_wt2+AW26*First_line_Wt2+AX26*Sec_Line_wt2+AY26*Active_Wt2)/SUM(cis_wt2,First_line_Wt2,Sec_Line_wt2,Active_Wt2)</f>
        <v>0.13372366430187294</v>
      </c>
      <c r="BB26" s="7">
        <f>(AW26*First_line_Wt2+AX26*Sec_Line_wt2)/SUM(First_line_Wt2,Sec_Line_wt2)</f>
        <v>0.11640300687644334</v>
      </c>
      <c r="BC26" s="7">
        <f>(AY26*Active_Wt2+AZ26*NonActive_Wt2)/SUM(Active_Wt2,NonActive_Wt2)</f>
        <v>0.10429431890118812</v>
      </c>
      <c r="BD26" s="7">
        <f>(AV26*cis_wt2+AW26*First_line_Wt2+AX26*Sec_Line_wt2+AY26*Active_Wt2+AZ26*NonActive_Wt2)/SUM(cis_wt2,First_line_Wt2,Sec_Line_wt2,Active_Wt2,NonActive_Wt2)</f>
        <v>0.13255226265786144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59"/>
        <v>0.13223643823802536</v>
      </c>
      <c r="BK26" s="7">
        <f t="shared" si="60"/>
        <v>0.11463447369819056</v>
      </c>
      <c r="BL26" s="7">
        <f t="shared" si="66"/>
        <v>9.8005453419093003E-2</v>
      </c>
      <c r="BM26" s="33">
        <f t="shared" si="61"/>
        <v>0.13014976557221114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(BN26*cis_wt2+BO26*First_line_Wt2+BP26*Sec_Line_wt2+BQ26*Active_Wt2)/SUM(cis_wt2,First_line_Wt2,Sec_Line_wt2,Active_Wt2)</f>
        <v>0.13579005128498817</v>
      </c>
      <c r="BT26" s="40">
        <f>(BO26*First_line_Wt2+BP26*Sec_Line_wt2)/SUM(First_line_Wt2,Sec_Line_wt2)</f>
        <v>0.11873433589684874</v>
      </c>
      <c r="BU26" s="40">
        <f>(BQ26*Active_Wt2+BR26*NonActive_Wt2)/SUM(Active_Wt2,NonActive_Wt2)</f>
        <v>0.10648051987729412</v>
      </c>
      <c r="BV26" s="40">
        <f>(BN26*cis_wt2+BO26*First_line_Wt2+BP26*Sec_Line_wt2+BQ26*Active_Wt2+BR26*NonActive_Wt2)/SUM(cis_wt2,First_line_Wt2,Sec_Line_wt2,Active_Wt2,NonActive_Wt2)</f>
        <v>0.13481659162736276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(BW26*cis_wt2+BX26*First_line_Wt2+BY26*Sec_Line_wt2+BZ26*Active_Wt2)/SUM(cis_wt2,First_line_Wt2,Sec_Line_wt2,Active_Wt2)</f>
        <v>0.13372366430187294</v>
      </c>
      <c r="CC26" s="7">
        <f>(BX26*First_line_Wt2+BY26*Sec_Line_wt2)/SUM(First_line_Wt2,Sec_Line_wt2)</f>
        <v>0.11640300687644334</v>
      </c>
      <c r="CD26" s="7">
        <f>(BZ26*Active_Wt2+CA26*NonActive_Wt2)/SUM(Active_Wt2,NonActive_Wt2)</f>
        <v>0.10429431890118812</v>
      </c>
      <c r="CE26" s="7">
        <f>(BW26*cis_wt2+BX26*First_line_Wt2+BY26*Sec_Line_wt2+BZ26*Active_Wt2+CA26*NonActive_Wt2)/SUM(cis_wt2,First_line_Wt2,Sec_Line_wt2,Active_Wt2,NonActive_Wt2)</f>
        <v>0.13255226265786144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2"/>
        <v>0.13223643823802536</v>
      </c>
      <c r="CL26" s="7">
        <f t="shared" si="63"/>
        <v>0.11463447369819056</v>
      </c>
      <c r="CM26" s="7">
        <f t="shared" si="67"/>
        <v>9.8005453419093003E-2</v>
      </c>
      <c r="CN26" s="33">
        <f t="shared" si="64"/>
        <v>0.13014976557221114</v>
      </c>
      <c r="CO26" s="108">
        <f t="shared" ref="CO26:CO37" si="69">C26/SUM(C$9:C$21)</f>
        <v>0.24600922599751748</v>
      </c>
      <c r="CP26" s="40">
        <f t="shared" si="68"/>
        <v>0.15863533618330927</v>
      </c>
      <c r="CQ26" s="40">
        <f t="shared" si="68"/>
        <v>9.3829591853584471E-2</v>
      </c>
      <c r="CR26" s="40">
        <f t="shared" si="68"/>
        <v>0.10755101998646241</v>
      </c>
      <c r="CS26" s="40">
        <f t="shared" si="68"/>
        <v>0.18372047981189077</v>
      </c>
      <c r="CT26" s="40">
        <f t="shared" si="68"/>
        <v>0.13669973360614449</v>
      </c>
      <c r="CU26" s="40">
        <f t="shared" si="68"/>
        <v>0.12922020825836858</v>
      </c>
      <c r="CV26" s="40">
        <f t="shared" si="68"/>
        <v>0.14569422744971913</v>
      </c>
      <c r="CW26" s="48">
        <f t="shared" si="68"/>
        <v>0.14201945577520214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42"/>
      <c r="R27" s="42"/>
      <c r="S27" s="42"/>
      <c r="T27" s="42"/>
      <c r="U27" s="8"/>
      <c r="V27" s="8"/>
      <c r="W27" s="8"/>
      <c r="X27" s="8"/>
      <c r="Y27" s="8"/>
      <c r="Z27" s="8"/>
      <c r="AA27" s="8"/>
      <c r="AB27" s="8"/>
      <c r="AC27" s="8"/>
      <c r="AD27" s="7">
        <v>4.9796916412288381E-2</v>
      </c>
      <c r="AE27" s="7">
        <v>5.8428570875846304E-2</v>
      </c>
      <c r="AF27" s="7">
        <v>7.2650828151575156E-2</v>
      </c>
      <c r="AG27" s="7">
        <v>8.6743252538733134E-2</v>
      </c>
      <c r="AH27" s="7">
        <v>8.908749783224397E-2</v>
      </c>
      <c r="AI27" s="44">
        <f t="shared" si="3"/>
        <v>6.5847954350865018E-2</v>
      </c>
      <c r="AJ27" s="44">
        <f t="shared" si="4"/>
        <v>6.4857125312641414E-2</v>
      </c>
      <c r="AK27" s="44">
        <f t="shared" si="65"/>
        <v>8.8019250387225093E-2</v>
      </c>
      <c r="AL27" s="45">
        <f t="shared" si="5"/>
        <v>6.8952592611333893E-2</v>
      </c>
      <c r="AM27" s="8"/>
      <c r="AN27" s="8"/>
      <c r="AO27" s="8"/>
      <c r="AP27" s="8"/>
      <c r="AQ27" s="8"/>
      <c r="AR27" s="42"/>
      <c r="AS27" s="42"/>
      <c r="AT27" s="42"/>
      <c r="AU27" s="42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59"/>
        <v>8.2360453377071305E-2</v>
      </c>
      <c r="BK27" s="44">
        <f t="shared" si="60"/>
        <v>8.1111500977610315E-2</v>
      </c>
      <c r="BL27" s="44">
        <f t="shared" si="66"/>
        <v>9.8801001624580373E-2</v>
      </c>
      <c r="BM27" s="45">
        <f t="shared" si="61"/>
        <v>8.2968191277297001E-2</v>
      </c>
      <c r="BN27" s="8"/>
      <c r="BO27" s="8"/>
      <c r="BP27" s="8"/>
      <c r="BQ27" s="8"/>
      <c r="BR27" s="8"/>
      <c r="BS27" s="42"/>
      <c r="BT27" s="42"/>
      <c r="BU27" s="42"/>
      <c r="BV27" s="42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2"/>
        <v>8.2360453377071305E-2</v>
      </c>
      <c r="CL27" s="44">
        <f t="shared" si="63"/>
        <v>8.1111500977610315E-2</v>
      </c>
      <c r="CM27" s="44">
        <f t="shared" si="67"/>
        <v>9.8801001624580373E-2</v>
      </c>
      <c r="CN27" s="45">
        <f t="shared" si="64"/>
        <v>8.2968191277297001E-2</v>
      </c>
      <c r="CO27" s="109"/>
      <c r="CP27" s="75"/>
      <c r="CQ27" s="41"/>
      <c r="CR27" s="41"/>
      <c r="CS27" s="41"/>
      <c r="CT27" s="41"/>
      <c r="CU27" s="41"/>
      <c r="CV27" s="41"/>
      <c r="CW27" s="110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42"/>
      <c r="R28" s="42"/>
      <c r="S28" s="42"/>
      <c r="T28" s="42"/>
      <c r="U28" s="7">
        <v>9.3721472835260056E-2</v>
      </c>
      <c r="V28" s="7">
        <v>9.4350795331711659E-2</v>
      </c>
      <c r="W28" s="7">
        <v>6.3346611082120766E-2</v>
      </c>
      <c r="X28" s="7">
        <v>6.584237568587975E-2</v>
      </c>
      <c r="Y28" s="7">
        <v>5.4141172222893601E-2</v>
      </c>
      <c r="Z28" s="7">
        <f t="shared" ref="Z28:Z37" si="70">(U28*cis_wt2+V28*First_line_Wt2+W28*Sec_Line_wt2+X28*Active_Wt2)/SUM(cis_wt2,First_line_Wt2,Sec_Line_wt2,Active_Wt2)</f>
        <v>8.0095983053307035E-2</v>
      </c>
      <c r="AA28" s="7">
        <f t="shared" ref="AA28:AA37" si="71">(V28*First_line_Wt2+W28*Sec_Line_wt2)/SUM(First_line_Wt2,Sec_Line_wt2)</f>
        <v>8.0336698810123716E-2</v>
      </c>
      <c r="AB28" s="7">
        <f t="shared" ref="AB28:AB37" si="72">(X28*Active_Wt2+Y28*NonActive_Wt2)/SUM(Active_Wt2,NonActive_Wt2)</f>
        <v>5.9473285179495065E-2</v>
      </c>
      <c r="AC28" s="7">
        <f t="shared" ref="AC28:AC37" si="73">(U28*cis_wt2+V28*First_line_Wt2+W28*Sec_Line_wt2+X28*Active_Wt2+Y28*NonActive_Wt2)/SUM(cis_wt2,First_line_Wt2,Sec_Line_wt2,Active_Wt2,NonActive_Wt2)</f>
        <v>7.6628604323948635E-2</v>
      </c>
      <c r="AD28" s="7">
        <v>8.8596854600878905E-2</v>
      </c>
      <c r="AE28" s="7">
        <v>9.0501726510487893E-2</v>
      </c>
      <c r="AF28" s="7">
        <v>6.441078626325504E-2</v>
      </c>
      <c r="AG28" s="7">
        <v>6.6002962841434046E-2</v>
      </c>
      <c r="AH28" s="7">
        <v>6.8790887133315909E-2</v>
      </c>
      <c r="AI28" s="44">
        <f t="shared" si="3"/>
        <v>7.827277813028051E-2</v>
      </c>
      <c r="AJ28" s="44">
        <f t="shared" si="4"/>
        <v>7.8708448802543365E-2</v>
      </c>
      <c r="AK28" s="44">
        <f t="shared" si="65"/>
        <v>6.7520459925910228E-2</v>
      </c>
      <c r="AL28" s="45">
        <f t="shared" si="5"/>
        <v>7.7006064711647351E-2</v>
      </c>
      <c r="AM28" s="8"/>
      <c r="AN28" s="8"/>
      <c r="AO28" s="8"/>
      <c r="AP28" s="8"/>
      <c r="AQ28" s="8"/>
      <c r="AR28" s="42"/>
      <c r="AS28" s="42"/>
      <c r="AT28" s="42"/>
      <c r="AU28" s="42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74">(AV28*cis_wt2+AW28*First_line_Wt2+AX28*Sec_Line_wt2+AY28*Active_Wt2)/SUM(cis_wt2,First_line_Wt2,Sec_Line_wt2,Active_Wt2)</f>
        <v>0.10070424997901765</v>
      </c>
      <c r="BB28" s="7">
        <f t="shared" ref="BB28:BB37" si="75">(AW28*First_line_Wt2+AX28*Sec_Line_wt2)/SUM(First_line_Wt2,Sec_Line_wt2)</f>
        <v>9.9209686003074254E-2</v>
      </c>
      <c r="BC28" s="7">
        <f t="shared" ref="BC28:BC37" si="76">(AY28*Active_Wt2+AZ28*NonActive_Wt2)/SUM(Active_Wt2,NonActive_Wt2)</f>
        <v>9.7983258721077507E-2</v>
      </c>
      <c r="BD28" s="7">
        <f t="shared" ref="BD28:BD37" si="77">(AV28*cis_wt2+AW28*First_line_Wt2+AX28*Sec_Line_wt2+AY28*Active_Wt2+AZ28*NonActive_Wt2)/SUM(cis_wt2,First_line_Wt2,Sec_Line_wt2,Active_Wt2,NonActive_Wt2)</f>
        <v>9.9604030463758195E-2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59"/>
        <v>0.10839481264832505</v>
      </c>
      <c r="BK28" s="44">
        <f t="shared" si="60"/>
        <v>0.11059111147569012</v>
      </c>
      <c r="BL28" s="44">
        <f t="shared" si="66"/>
        <v>8.9943113008867634E-2</v>
      </c>
      <c r="BM28" s="45">
        <f t="shared" si="61"/>
        <v>0.10469819205591555</v>
      </c>
      <c r="BN28" s="8"/>
      <c r="BO28" s="8"/>
      <c r="BP28" s="8"/>
      <c r="BQ28" s="8"/>
      <c r="BR28" s="8"/>
      <c r="BS28" s="42"/>
      <c r="BT28" s="42"/>
      <c r="BU28" s="42"/>
      <c r="BV28" s="42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78">(BW28*cis_wt2+BX28*First_line_Wt2+BY28*Sec_Line_wt2+BZ28*Active_Wt2)/SUM(cis_wt2,First_line_Wt2,Sec_Line_wt2,Active_Wt2)</f>
        <v>0.10070424997901765</v>
      </c>
      <c r="CC28" s="7">
        <f t="shared" ref="CC28:CC37" si="79">(BX28*First_line_Wt2+BY28*Sec_Line_wt2)/SUM(First_line_Wt2,Sec_Line_wt2)</f>
        <v>9.9209686003074254E-2</v>
      </c>
      <c r="CD28" s="7">
        <f t="shared" ref="CD28:CD37" si="80">(BZ28*Active_Wt2+CA28*NonActive_Wt2)/SUM(Active_Wt2,NonActive_Wt2)</f>
        <v>9.7983258721077507E-2</v>
      </c>
      <c r="CE28" s="7">
        <f t="shared" ref="CE28:CE37" si="81">(BW28*cis_wt2+BX28*First_line_Wt2+BY28*Sec_Line_wt2+BZ28*Active_Wt2+CA28*NonActive_Wt2)/SUM(cis_wt2,First_line_Wt2,Sec_Line_wt2,Active_Wt2,NonActive_Wt2)</f>
        <v>9.9604030463758195E-2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2"/>
        <v>0.10839481264832505</v>
      </c>
      <c r="CL28" s="44">
        <f t="shared" si="63"/>
        <v>0.11059111147569012</v>
      </c>
      <c r="CM28" s="44">
        <f t="shared" si="67"/>
        <v>8.9943113008867634E-2</v>
      </c>
      <c r="CN28" s="45">
        <f t="shared" si="64"/>
        <v>0.10469819205591555</v>
      </c>
      <c r="CO28" s="109"/>
      <c r="CP28" s="75"/>
      <c r="CQ28" s="41"/>
      <c r="CR28" s="41"/>
      <c r="CS28" s="41"/>
      <c r="CT28" s="41"/>
      <c r="CU28" s="41"/>
      <c r="CV28" s="41"/>
      <c r="CW28" s="110"/>
    </row>
    <row r="29" spans="1:101" x14ac:dyDescent="0.25">
      <c r="A29" s="89"/>
      <c r="B29" s="2" t="s">
        <v>9</v>
      </c>
      <c r="C29" s="7">
        <v>1.3412670230015404E-2</v>
      </c>
      <c r="D29" s="7">
        <v>5.4666926457431989E-3</v>
      </c>
      <c r="E29" s="7">
        <v>1.2498600756445448E-2</v>
      </c>
      <c r="F29" s="7">
        <v>5.6715975324931341E-2</v>
      </c>
      <c r="G29" s="7">
        <v>5.3002297537554834E-3</v>
      </c>
      <c r="H29" s="7">
        <f t="shared" ref="H29:H37" si="82">(C29*cis_wt2+D29*First_line_Wt2+E29*Sec_Line_wt2+F29*Active_Wt2)/SUM(cis_wt2,First_line_Wt2,Sec_Line_wt2,Active_Wt2)</f>
        <v>1.5431191340131248E-2</v>
      </c>
      <c r="I29" s="7">
        <f t="shared" ref="I29:I37" si="83">(D29*First_line_Wt2+E29*Sec_Line_wt2)/SUM(First_line_Wt2,Sec_Line_wt2)</f>
        <v>8.6451616614412561E-3</v>
      </c>
      <c r="J29" s="7">
        <f t="shared" ref="J29:J37" si="84">(F29*Active_Wt2+G29*NonActive_Wt2)/SUM(Active_Wt2,NonActive_Wt2)</f>
        <v>2.8729833725740984E-2</v>
      </c>
      <c r="K29" s="7">
        <f t="shared" ref="K29:K37" si="85">(C29*cis_wt2+D29*First_line_Wt2+E29*Sec_Line_wt2+F29*Active_Wt2+G29*NonActive_Wt2)/SUM(cis_wt2,First_line_Wt2,Sec_Line_wt2,Active_Wt2,NonActive_Wt2)</f>
        <v>1.4077766692112468E-2</v>
      </c>
      <c r="L29" s="7">
        <v>4.9690793212414777E-2</v>
      </c>
      <c r="M29" s="7">
        <v>6.3301320560749635E-2</v>
      </c>
      <c r="N29" s="7">
        <v>7.5583351077823518E-2</v>
      </c>
      <c r="O29" s="7">
        <v>0.15957217112675498</v>
      </c>
      <c r="P29" s="7">
        <v>0.15035163653606837</v>
      </c>
      <c r="Q29" s="40">
        <f t="shared" ref="Q29:Q37" si="86">(L29*cis_wt2+M29*First_line_Wt2+N29*Sec_Line_wt2+O29*Active_Wt2)/SUM(cis_wt2,First_line_Wt2,Sec_Line_wt2,Active_Wt2)</f>
        <v>7.8229567996903004E-2</v>
      </c>
      <c r="R29" s="40">
        <f t="shared" ref="R29:R37" si="87">(M29*First_line_Wt2+N29*Sec_Line_wt2)/SUM(First_line_Wt2,Sec_Line_wt2)</f>
        <v>6.8852879658765034E-2</v>
      </c>
      <c r="S29" s="40">
        <f t="shared" ref="S29:S37" si="88">(O29*Active_Wt2+P29*NonActive_Wt2)/SUM(Active_Wt2,NonActive_Wt2)</f>
        <v>0.15455333528554427</v>
      </c>
      <c r="T29" s="40">
        <f t="shared" ref="T29:T37" si="89">(L29*cis_wt2+M29*First_line_Wt2+N29*Sec_Line_wt2+O29*Active_Wt2+P29*NonActive_Wt2)/SUM(cis_wt2,First_line_Wt2,Sec_Line_wt2,Active_Wt2,NonActive_Wt2)</f>
        <v>8.7864565069468742E-2</v>
      </c>
      <c r="U29" s="7">
        <v>4.7580269827108293E-2</v>
      </c>
      <c r="V29" s="7">
        <v>5.7855966792989759E-2</v>
      </c>
      <c r="W29" s="7">
        <v>6.9227040268275544E-2</v>
      </c>
      <c r="X29" s="7">
        <v>0.15579068636914295</v>
      </c>
      <c r="Y29" s="7">
        <v>0.17166098685060718</v>
      </c>
      <c r="Z29" s="7">
        <f t="shared" si="70"/>
        <v>7.309674149239348E-2</v>
      </c>
      <c r="AA29" s="7">
        <f t="shared" si="71"/>
        <v>6.2995767277784845E-2</v>
      </c>
      <c r="AB29" s="7">
        <f t="shared" si="72"/>
        <v>0.16442906108416316</v>
      </c>
      <c r="AC29" s="7">
        <f t="shared" si="73"/>
        <v>8.6264225935387934E-2</v>
      </c>
      <c r="AD29" s="7">
        <v>5.5624873348782564E-2</v>
      </c>
      <c r="AE29" s="7">
        <v>5.7687947997022794E-2</v>
      </c>
      <c r="AF29" s="7">
        <v>6.9058633976262204E-2</v>
      </c>
      <c r="AG29" s="7">
        <v>0.13194038426903354</v>
      </c>
      <c r="AH29" s="7">
        <v>0.17183912625076744</v>
      </c>
      <c r="AI29" s="7">
        <f t="shared" si="3"/>
        <v>7.0871839459242886E-2</v>
      </c>
      <c r="AJ29" s="7">
        <f t="shared" si="4"/>
        <v>6.2827573331039777E-2</v>
      </c>
      <c r="AK29" s="7">
        <f t="shared" si="65"/>
        <v>0.15365769732801893</v>
      </c>
      <c r="AL29" s="33">
        <f t="shared" si="5"/>
        <v>8.4360353202203017E-2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0">(AM29*cis_wt2+AN29*First_line_Wt2+AO29*Sec_Line_wt2+AP29*Active_Wt2)/SUM(cis_wt2,First_line_Wt2,Sec_Line_wt2,Active_Wt2)</f>
        <v>9.5697412175396623E-2</v>
      </c>
      <c r="AS29" s="40">
        <f t="shared" ref="AS29:AS37" si="91">(AN29*First_line_Wt2+AO29*Sec_Line_wt2)/SUM(First_line_Wt2,Sec_Line_wt2)</f>
        <v>7.9148338000900556E-2</v>
      </c>
      <c r="AT29" s="40">
        <f t="shared" ref="AT29:AT37" si="92">(AP29*Active_Wt2+AQ29*NonActive_Wt2)/SUM(Active_Wt2,NonActive_Wt2)</f>
        <v>0.18244038536753698</v>
      </c>
      <c r="AU29" s="40">
        <f t="shared" ref="AU29:AU37" si="93">(AM29*cis_wt2+AN29*First_line_Wt2+AO29*Sec_Line_wt2+AP29*Active_Wt2+AQ29*NonActive_Wt2)/SUM(cis_wt2,First_line_Wt2,Sec_Line_wt2,Active_Wt2,NonActive_Wt2)</f>
        <v>0.10476891471736757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74"/>
        <v>9.2812708650492445E-2</v>
      </c>
      <c r="BB29" s="7">
        <f t="shared" si="75"/>
        <v>7.9679999652915168E-2</v>
      </c>
      <c r="BC29" s="7">
        <f t="shared" si="76"/>
        <v>0.16156368903195167</v>
      </c>
      <c r="BD29" s="7">
        <f t="shared" si="77"/>
        <v>9.9424458941922075E-2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59"/>
        <v>8.320748898491899E-2</v>
      </c>
      <c r="BK29" s="7">
        <f t="shared" si="60"/>
        <v>6.9223740857133592E-2</v>
      </c>
      <c r="BL29" s="7">
        <f t="shared" si="66"/>
        <v>0.15322624557407763</v>
      </c>
      <c r="BM29" s="33">
        <f t="shared" si="61"/>
        <v>9.0708931407191121E-2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94">(BN29*cis_wt2+BO29*First_line_Wt2+BP29*Sec_Line_wt2+BQ29*Active_Wt2)/SUM(cis_wt2,First_line_Wt2,Sec_Line_wt2,Active_Wt2)</f>
        <v>9.5697412175396623E-2</v>
      </c>
      <c r="BT29" s="40">
        <f t="shared" ref="BT29:BT37" si="95">(BO29*First_line_Wt2+BP29*Sec_Line_wt2)/SUM(First_line_Wt2,Sec_Line_wt2)</f>
        <v>7.9148338000900556E-2</v>
      </c>
      <c r="BU29" s="40">
        <f t="shared" ref="BU29:BU37" si="96">(BQ29*Active_Wt2+BR29*NonActive_Wt2)/SUM(Active_Wt2,NonActive_Wt2)</f>
        <v>0.18244038536753698</v>
      </c>
      <c r="BV29" s="40">
        <f t="shared" ref="BV29:BV37" si="97">(BN29*cis_wt2+BO29*First_line_Wt2+BP29*Sec_Line_wt2+BQ29*Active_Wt2+BR29*NonActive_Wt2)/SUM(cis_wt2,First_line_Wt2,Sec_Line_wt2,Active_Wt2,NonActive_Wt2)</f>
        <v>0.10476891471736757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78"/>
        <v>9.2812708650492445E-2</v>
      </c>
      <c r="CC29" s="7">
        <f t="shared" si="79"/>
        <v>7.9679999652915168E-2</v>
      </c>
      <c r="CD29" s="7">
        <f t="shared" si="80"/>
        <v>0.16156368903195167</v>
      </c>
      <c r="CE29" s="7">
        <f t="shared" si="81"/>
        <v>9.9424458941922075E-2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2"/>
        <v>8.320748898491899E-2</v>
      </c>
      <c r="CL29" s="7">
        <f t="shared" si="63"/>
        <v>6.9223740857133592E-2</v>
      </c>
      <c r="CM29" s="7">
        <f t="shared" si="67"/>
        <v>0.15322624557407763</v>
      </c>
      <c r="CN29" s="33">
        <f t="shared" si="64"/>
        <v>9.0708931407191121E-2</v>
      </c>
      <c r="CO29" s="108">
        <f t="shared" si="69"/>
        <v>2.0152644052795973E-2</v>
      </c>
      <c r="CP29" s="40">
        <f t="shared" si="68"/>
        <v>5.6579060063384609E-3</v>
      </c>
      <c r="CQ29" s="40">
        <f t="shared" si="68"/>
        <v>1.283746685068311E-2</v>
      </c>
      <c r="CR29" s="40">
        <f t="shared" si="68"/>
        <v>6.2235285666150469E-2</v>
      </c>
      <c r="CS29" s="40">
        <f t="shared" si="68"/>
        <v>6.9258068174950418E-3</v>
      </c>
      <c r="CT29" s="40">
        <f t="shared" si="68"/>
        <v>1.6682300878074482E-2</v>
      </c>
      <c r="CU29" s="40">
        <f t="shared" si="68"/>
        <v>8.9166865799677354E-3</v>
      </c>
      <c r="CV29" s="40">
        <f t="shared" si="68"/>
        <v>3.4538083516574745E-2</v>
      </c>
      <c r="CW29" s="48">
        <f t="shared" si="68"/>
        <v>1.557849368796229E-2</v>
      </c>
    </row>
    <row r="30" spans="1:101" x14ac:dyDescent="0.25">
      <c r="A30" s="89"/>
      <c r="B30" s="2" t="s">
        <v>8</v>
      </c>
      <c r="C30" s="7">
        <v>2.1460272368024644E-2</v>
      </c>
      <c r="D30" s="7">
        <v>1.2541825152436814E-2</v>
      </c>
      <c r="E30" s="7">
        <v>1.5314577191758891E-2</v>
      </c>
      <c r="F30" s="7">
        <v>6.0081802078470116E-2</v>
      </c>
      <c r="G30" s="7">
        <v>1.0600459507510967E-2</v>
      </c>
      <c r="H30" s="7">
        <f t="shared" si="82"/>
        <v>2.0703790671847397E-2</v>
      </c>
      <c r="I30" s="7">
        <f t="shared" si="83"/>
        <v>1.3795127429209412E-2</v>
      </c>
      <c r="J30" s="7">
        <f t="shared" si="84"/>
        <v>3.3148576773161388E-2</v>
      </c>
      <c r="K30" s="7">
        <f t="shared" si="85"/>
        <v>1.9354057252336826E-2</v>
      </c>
      <c r="L30" s="7">
        <v>2.6215026122298968E-2</v>
      </c>
      <c r="M30" s="7">
        <v>1.2702226539539608E-2</v>
      </c>
      <c r="N30" s="7">
        <v>2.259781298788794E-2</v>
      </c>
      <c r="O30" s="7">
        <v>2.4031137937290833E-2</v>
      </c>
      <c r="P30" s="7">
        <v>1.0506413799852485E-2</v>
      </c>
      <c r="Q30" s="40">
        <f t="shared" si="86"/>
        <v>1.9161222364119917E-2</v>
      </c>
      <c r="R30" s="40">
        <f t="shared" si="87"/>
        <v>1.7175097120764492E-2</v>
      </c>
      <c r="S30" s="40">
        <f t="shared" si="88"/>
        <v>1.666948557582959E-2</v>
      </c>
      <c r="T30" s="40">
        <f t="shared" si="89"/>
        <v>1.8005001295182472E-2</v>
      </c>
      <c r="U30" s="7">
        <v>3.331818650059698E-2</v>
      </c>
      <c r="V30" s="7">
        <v>1.2702226539539608E-2</v>
      </c>
      <c r="W30" s="7">
        <v>2.1358765539947012E-2</v>
      </c>
      <c r="X30" s="7">
        <v>2.527421474147825E-2</v>
      </c>
      <c r="Y30" s="7">
        <v>1.0506413799852485E-2</v>
      </c>
      <c r="Z30" s="7">
        <f t="shared" si="70"/>
        <v>1.9767335545815164E-2</v>
      </c>
      <c r="AA30" s="7">
        <f t="shared" si="71"/>
        <v>1.6615039472077917E-2</v>
      </c>
      <c r="AB30" s="7">
        <f t="shared" si="72"/>
        <v>1.7235942347103177E-2</v>
      </c>
      <c r="AC30" s="7">
        <f t="shared" si="73"/>
        <v>1.8530142052631378E-2</v>
      </c>
      <c r="AD30" s="7">
        <v>4.9064238812675728E-2</v>
      </c>
      <c r="AE30" s="7">
        <v>2.0648988360530598E-2</v>
      </c>
      <c r="AF30" s="7">
        <v>2.3266157429310808E-2</v>
      </c>
      <c r="AG30" s="7">
        <v>3.238978611799518E-2</v>
      </c>
      <c r="AH30" s="7">
        <v>1.3044822056774229E-2</v>
      </c>
      <c r="AI30" s="7">
        <f t="shared" si="3"/>
        <v>2.6511840646698093E-2</v>
      </c>
      <c r="AJ30" s="7">
        <f t="shared" si="4"/>
        <v>2.1831966104693769E-2</v>
      </c>
      <c r="AK30" s="7">
        <f t="shared" si="65"/>
        <v>2.186011476082076E-2</v>
      </c>
      <c r="AL30" s="33">
        <f t="shared" si="5"/>
        <v>2.4712742432818634E-2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0"/>
        <v>5.2865727643037659E-2</v>
      </c>
      <c r="AS30" s="40">
        <f t="shared" si="91"/>
        <v>5.2127719337315262E-2</v>
      </c>
      <c r="AT30" s="40">
        <f t="shared" si="92"/>
        <v>7.6666712541370238E-2</v>
      </c>
      <c r="AU30" s="40">
        <f t="shared" si="93"/>
        <v>5.5523404414198577E-2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74"/>
        <v>5.6634979739557341E-2</v>
      </c>
      <c r="BB30" s="7">
        <f t="shared" si="75"/>
        <v>5.6687085732603677E-2</v>
      </c>
      <c r="BC30" s="7">
        <f t="shared" si="76"/>
        <v>7.7551071386829817E-2</v>
      </c>
      <c r="BD30" s="7">
        <f t="shared" si="77"/>
        <v>5.8510419832115974E-2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59"/>
        <v>5.3829471270019892E-2</v>
      </c>
      <c r="BK30" s="7">
        <f t="shared" si="60"/>
        <v>5.2915401774447195E-2</v>
      </c>
      <c r="BL30" s="7">
        <f t="shared" si="66"/>
        <v>7.7021412503344114E-2</v>
      </c>
      <c r="BM30" s="33">
        <f t="shared" si="61"/>
        <v>5.6797185218775408E-2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94"/>
        <v>5.2865727643037659E-2</v>
      </c>
      <c r="BT30" s="40">
        <f t="shared" si="95"/>
        <v>5.2127719337315262E-2</v>
      </c>
      <c r="BU30" s="40">
        <f t="shared" si="96"/>
        <v>7.6666712541370238E-2</v>
      </c>
      <c r="BV30" s="40">
        <f t="shared" si="97"/>
        <v>5.5523404414198577E-2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78"/>
        <v>5.6634979739557341E-2</v>
      </c>
      <c r="CC30" s="7">
        <f t="shared" si="79"/>
        <v>5.6687085732603677E-2</v>
      </c>
      <c r="CD30" s="7">
        <f t="shared" si="80"/>
        <v>7.7551071386829817E-2</v>
      </c>
      <c r="CE30" s="7">
        <f t="shared" si="81"/>
        <v>5.8510419832115974E-2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2"/>
        <v>5.3829471270019892E-2</v>
      </c>
      <c r="CL30" s="7">
        <f t="shared" si="63"/>
        <v>5.2915401774447195E-2</v>
      </c>
      <c r="CM30" s="7">
        <f t="shared" si="67"/>
        <v>7.7021412503344114E-2</v>
      </c>
      <c r="CN30" s="33">
        <f t="shared" si="64"/>
        <v>5.6797185218775408E-2</v>
      </c>
      <c r="CO30" s="108">
        <f t="shared" si="69"/>
        <v>3.224423048447355E-2</v>
      </c>
      <c r="CP30" s="40">
        <f t="shared" si="68"/>
        <v>1.2980511702203431E-2</v>
      </c>
      <c r="CQ30" s="40">
        <f t="shared" si="68"/>
        <v>1.5729790947202376E-2</v>
      </c>
      <c r="CR30" s="40">
        <f t="shared" si="68"/>
        <v>6.5928657565499205E-2</v>
      </c>
      <c r="CS30" s="40">
        <f t="shared" si="68"/>
        <v>1.3851613634990084E-2</v>
      </c>
      <c r="CT30" s="40">
        <f t="shared" si="68"/>
        <v>2.2382384981916272E-2</v>
      </c>
      <c r="CU30" s="40">
        <f t="shared" si="68"/>
        <v>1.4228401091168213E-2</v>
      </c>
      <c r="CV30" s="40">
        <f t="shared" si="68"/>
        <v>3.9850154511032049E-2</v>
      </c>
      <c r="CW30" s="48">
        <f t="shared" si="68"/>
        <v>2.1417250714271266E-2</v>
      </c>
    </row>
    <row r="31" spans="1:101" x14ac:dyDescent="0.25">
      <c r="A31" s="89"/>
      <c r="B31" s="2" t="s">
        <v>7</v>
      </c>
      <c r="C31" s="7">
        <v>5.6865736522884618E-2</v>
      </c>
      <c r="D31" s="7">
        <v>0.1108027028947849</v>
      </c>
      <c r="E31" s="7">
        <v>7.6231413917476204E-2</v>
      </c>
      <c r="F31" s="7">
        <v>8.8022615855796557E-2</v>
      </c>
      <c r="G31" s="7">
        <v>0.10780449230564536</v>
      </c>
      <c r="H31" s="7">
        <f t="shared" si="82"/>
        <v>8.958644154545739E-2</v>
      </c>
      <c r="I31" s="7">
        <f t="shared" si="83"/>
        <v>9.5176251422832162E-2</v>
      </c>
      <c r="J31" s="7">
        <f t="shared" si="84"/>
        <v>9.8790103310719732E-2</v>
      </c>
      <c r="K31" s="7">
        <f t="shared" si="85"/>
        <v>9.2020243976497551E-2</v>
      </c>
      <c r="L31" s="7">
        <v>7.1792016993034558E-2</v>
      </c>
      <c r="M31" s="7">
        <v>0.10339707289660392</v>
      </c>
      <c r="N31" s="7">
        <v>7.0227429337178182E-2</v>
      </c>
      <c r="O31" s="7">
        <v>8.625363383975955E-2</v>
      </c>
      <c r="P31" s="7">
        <v>0.11112755522122718</v>
      </c>
      <c r="Q31" s="40">
        <f t="shared" si="86"/>
        <v>8.6103142964494492E-2</v>
      </c>
      <c r="R31" s="40">
        <f t="shared" si="87"/>
        <v>8.8404174432113805E-2</v>
      </c>
      <c r="S31" s="40">
        <f t="shared" si="88"/>
        <v>9.9792775948381165E-2</v>
      </c>
      <c r="T31" s="40">
        <f t="shared" si="89"/>
        <v>8.9446227040145557E-2</v>
      </c>
      <c r="U31" s="7">
        <v>6.652342640498389E-2</v>
      </c>
      <c r="V31" s="7">
        <v>0.10388456404907676</v>
      </c>
      <c r="W31" s="7">
        <v>6.8594748074670225E-2</v>
      </c>
      <c r="X31" s="7">
        <v>8.4783475113010778E-2</v>
      </c>
      <c r="Y31" s="7">
        <v>0.11005582556359135</v>
      </c>
      <c r="Z31" s="7">
        <f t="shared" si="70"/>
        <v>8.4918918740525956E-2</v>
      </c>
      <c r="AA31" s="7">
        <f t="shared" si="71"/>
        <v>8.7933333617947598E-2</v>
      </c>
      <c r="AB31" s="7">
        <f t="shared" si="72"/>
        <v>9.8539486435947149E-2</v>
      </c>
      <c r="AC31" s="7">
        <f t="shared" si="73"/>
        <v>8.8277031292748054E-2</v>
      </c>
      <c r="AD31" s="7">
        <v>6.7289582375097967E-2</v>
      </c>
      <c r="AE31" s="7">
        <v>0.1037465364256609</v>
      </c>
      <c r="AF31" s="7">
        <v>6.7025898106503029E-2</v>
      </c>
      <c r="AG31" s="7">
        <v>7.1334249329778651E-2</v>
      </c>
      <c r="AH31" s="7">
        <v>0.10817329755877773</v>
      </c>
      <c r="AI31" s="7">
        <f t="shared" si="3"/>
        <v>8.2688238616584142E-2</v>
      </c>
      <c r="AJ31" s="7">
        <f t="shared" si="4"/>
        <v>8.7148564822979904E-2</v>
      </c>
      <c r="AK31" s="7">
        <f t="shared" si="65"/>
        <v>9.1386138272806061E-2</v>
      </c>
      <c r="AL31" s="33">
        <f t="shared" si="5"/>
        <v>8.6092861823818659E-2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0"/>
        <v>0.12320658716560121</v>
      </c>
      <c r="AS31" s="40">
        <f t="shared" si="91"/>
        <v>0.12814667173143277</v>
      </c>
      <c r="AT31" s="40">
        <f t="shared" si="92"/>
        <v>9.5716935791580332E-2</v>
      </c>
      <c r="AU31" s="40">
        <f t="shared" si="93"/>
        <v>0.1194611029189285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74"/>
        <v>0.12240361460080103</v>
      </c>
      <c r="BB31" s="7">
        <f t="shared" si="75"/>
        <v>0.12791210111211751</v>
      </c>
      <c r="BC31" s="7">
        <f t="shared" si="76"/>
        <v>9.1778293821753024E-2</v>
      </c>
      <c r="BD31" s="7">
        <f t="shared" si="77"/>
        <v>0.11812454050266008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59"/>
        <v>0.12034149930723297</v>
      </c>
      <c r="BK31" s="7">
        <f t="shared" si="60"/>
        <v>0.12597676473520461</v>
      </c>
      <c r="BL31" s="7">
        <f t="shared" si="66"/>
        <v>8.8385639686692122E-2</v>
      </c>
      <c r="BM31" s="33">
        <f t="shared" si="61"/>
        <v>0.11586887874176653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94"/>
        <v>0.12320658716560121</v>
      </c>
      <c r="BT31" s="40">
        <f t="shared" si="95"/>
        <v>0.12814667173143277</v>
      </c>
      <c r="BU31" s="40">
        <f t="shared" si="96"/>
        <v>9.5716935791580332E-2</v>
      </c>
      <c r="BV31" s="40">
        <f t="shared" si="97"/>
        <v>0.1194611029189285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78"/>
        <v>0.12240361460080103</v>
      </c>
      <c r="CC31" s="7">
        <f t="shared" si="79"/>
        <v>0.12791210111211751</v>
      </c>
      <c r="CD31" s="7">
        <f t="shared" si="80"/>
        <v>9.1778293821753024E-2</v>
      </c>
      <c r="CE31" s="7">
        <f t="shared" si="81"/>
        <v>0.11812454050266008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2"/>
        <v>0.12034149930723297</v>
      </c>
      <c r="CL31" s="7">
        <f t="shared" si="63"/>
        <v>0.12597676473520461</v>
      </c>
      <c r="CM31" s="7">
        <f t="shared" si="67"/>
        <v>8.8385639686692122E-2</v>
      </c>
      <c r="CN31" s="33">
        <f t="shared" si="64"/>
        <v>0.11586887874176653</v>
      </c>
      <c r="CO31" s="108">
        <f t="shared" si="69"/>
        <v>8.5441222910350875E-2</v>
      </c>
      <c r="CP31" s="40">
        <f t="shared" si="68"/>
        <v>0.11467834737610542</v>
      </c>
      <c r="CQ31" s="40">
        <f t="shared" si="68"/>
        <v>7.8298224594592056E-2</v>
      </c>
      <c r="CR31" s="40">
        <f t="shared" si="68"/>
        <v>9.658852927209105E-2</v>
      </c>
      <c r="CS31" s="40">
        <f t="shared" si="68"/>
        <v>0.14086806090585088</v>
      </c>
      <c r="CT31" s="40">
        <f t="shared" si="68"/>
        <v>9.6849811496449278E-2</v>
      </c>
      <c r="CU31" s="40">
        <f t="shared" si="68"/>
        <v>9.8165521597906244E-2</v>
      </c>
      <c r="CV31" s="40">
        <f t="shared" si="68"/>
        <v>0.11876228979702125</v>
      </c>
      <c r="CW31" s="48">
        <f t="shared" si="68"/>
        <v>0.10182984427180507</v>
      </c>
    </row>
    <row r="32" spans="1:101" x14ac:dyDescent="0.25">
      <c r="A32" s="89"/>
      <c r="B32" s="2" t="s">
        <v>6</v>
      </c>
      <c r="C32" s="7">
        <v>7.5353581504217948E-2</v>
      </c>
      <c r="D32" s="7">
        <v>0.1101674073951326</v>
      </c>
      <c r="E32" s="7">
        <v>0.1049477874522094</v>
      </c>
      <c r="F32" s="7">
        <v>9.7493537982100753E-2</v>
      </c>
      <c r="G32" s="7">
        <v>0.11470922556520118</v>
      </c>
      <c r="H32" s="7">
        <f t="shared" si="82"/>
        <v>0.10252354098468759</v>
      </c>
      <c r="I32" s="7">
        <f t="shared" si="83"/>
        <v>0.10780810462821344</v>
      </c>
      <c r="J32" s="7">
        <f t="shared" si="84"/>
        <v>0.10686422132191747</v>
      </c>
      <c r="K32" s="7">
        <f t="shared" si="85"/>
        <v>0.10415146205848071</v>
      </c>
      <c r="L32" s="7">
        <v>6.3250002061706806E-2</v>
      </c>
      <c r="M32" s="7">
        <v>0.10897634057928431</v>
      </c>
      <c r="N32" s="7">
        <v>0.10549769809486087</v>
      </c>
      <c r="O32" s="7">
        <v>8.1267444055070859E-2</v>
      </c>
      <c r="P32" s="7">
        <v>0.11324171176134716</v>
      </c>
      <c r="Q32" s="40">
        <f t="shared" si="86"/>
        <v>9.8651957082003833E-2</v>
      </c>
      <c r="R32" s="40">
        <f t="shared" si="87"/>
        <v>0.10740397114848885</v>
      </c>
      <c r="S32" s="40">
        <f t="shared" si="88"/>
        <v>9.8671380798913813E-2</v>
      </c>
      <c r="T32" s="40">
        <f t="shared" si="89"/>
        <v>0.10060104487818357</v>
      </c>
      <c r="U32" s="7">
        <v>7.1640309292918647E-2</v>
      </c>
      <c r="V32" s="7">
        <v>0.10972584355008438</v>
      </c>
      <c r="W32" s="7">
        <v>0.10562922436755433</v>
      </c>
      <c r="X32" s="7">
        <v>7.2604070555284506E-2</v>
      </c>
      <c r="Y32" s="7">
        <v>0.10971618799234659</v>
      </c>
      <c r="Z32" s="7">
        <f t="shared" si="70"/>
        <v>9.8907808567188255E-2</v>
      </c>
      <c r="AA32" s="7">
        <f t="shared" si="71"/>
        <v>0.10787414456087706</v>
      </c>
      <c r="AB32" s="7">
        <f t="shared" si="72"/>
        <v>9.280459399613615E-2</v>
      </c>
      <c r="AC32" s="7">
        <f t="shared" si="73"/>
        <v>0.10035173143615074</v>
      </c>
      <c r="AD32" s="7">
        <v>8.4226928296093545E-2</v>
      </c>
      <c r="AE32" s="7">
        <v>0.1114377873001661</v>
      </c>
      <c r="AF32" s="7">
        <v>0.104193314687134</v>
      </c>
      <c r="AG32" s="7">
        <v>7.0298764894274668E-2</v>
      </c>
      <c r="AH32" s="7">
        <v>0.10922743088267085</v>
      </c>
      <c r="AI32" s="7">
        <f t="shared" si="3"/>
        <v>0.10035988345687093</v>
      </c>
      <c r="AJ32" s="7">
        <f t="shared" si="4"/>
        <v>0.10816323772228542</v>
      </c>
      <c r="AK32" s="7">
        <f t="shared" si="65"/>
        <v>9.1488055188833864E-2</v>
      </c>
      <c r="AL32" s="33">
        <f t="shared" si="5"/>
        <v>0.10154452492957111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0"/>
        <v>0.10901011134132214</v>
      </c>
      <c r="AS32" s="40">
        <f t="shared" si="91"/>
        <v>0.11737297166459142</v>
      </c>
      <c r="AT32" s="40">
        <f t="shared" si="92"/>
        <v>8.7178676207340891E-2</v>
      </c>
      <c r="AU32" s="40">
        <f t="shared" si="93"/>
        <v>0.1069002393052392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74"/>
        <v>0.10519929544588486</v>
      </c>
      <c r="BB32" s="7">
        <f t="shared" si="75"/>
        <v>0.11322783364300633</v>
      </c>
      <c r="BC32" s="7">
        <f t="shared" si="76"/>
        <v>8.3923138443912387E-2</v>
      </c>
      <c r="BD32" s="7">
        <f t="shared" si="77"/>
        <v>0.10332358495005158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59"/>
        <v>0.10393216184934687</v>
      </c>
      <c r="BK32" s="7">
        <f t="shared" si="60"/>
        <v>0.11255268089935373</v>
      </c>
      <c r="BL32" s="7">
        <f t="shared" si="66"/>
        <v>8.1073673782144348E-2</v>
      </c>
      <c r="BM32" s="33">
        <f t="shared" si="61"/>
        <v>0.10209262315038468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94"/>
        <v>0.10901011134132214</v>
      </c>
      <c r="BT32" s="40">
        <f t="shared" si="95"/>
        <v>0.11737297166459142</v>
      </c>
      <c r="BU32" s="40">
        <f t="shared" si="96"/>
        <v>8.7178676207340891E-2</v>
      </c>
      <c r="BV32" s="40">
        <f t="shared" si="97"/>
        <v>0.1069002393052392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78"/>
        <v>0.10519929544588486</v>
      </c>
      <c r="CC32" s="7">
        <f t="shared" si="79"/>
        <v>0.11322783364300633</v>
      </c>
      <c r="CD32" s="7">
        <f t="shared" si="80"/>
        <v>8.3923138443912387E-2</v>
      </c>
      <c r="CE32" s="7">
        <f t="shared" si="81"/>
        <v>0.10332358495005158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2"/>
        <v>0.10393216184934687</v>
      </c>
      <c r="CL32" s="7">
        <f t="shared" si="63"/>
        <v>0.11255268089935373</v>
      </c>
      <c r="CM32" s="7">
        <f t="shared" si="67"/>
        <v>8.1073673782144348E-2</v>
      </c>
      <c r="CN32" s="33">
        <f t="shared" si="64"/>
        <v>0.10209262315038468</v>
      </c>
      <c r="CO32" s="108">
        <f t="shared" si="69"/>
        <v>0.11321935752655199</v>
      </c>
      <c r="CP32" s="40">
        <f t="shared" si="68"/>
        <v>0.11402083058190968</v>
      </c>
      <c r="CQ32" s="40">
        <f t="shared" si="68"/>
        <v>0.10779316570900944</v>
      </c>
      <c r="CR32" s="40">
        <f t="shared" si="68"/>
        <v>0.10698111338398424</v>
      </c>
      <c r="CS32" s="40">
        <f t="shared" si="68"/>
        <v>0.14989047142458978</v>
      </c>
      <c r="CT32" s="40">
        <f t="shared" si="68"/>
        <v>0.11083580781894523</v>
      </c>
      <c r="CU32" s="40">
        <f t="shared" si="68"/>
        <v>0.11119411266045534</v>
      </c>
      <c r="CV32" s="40">
        <f t="shared" si="68"/>
        <v>0.1284687351894836</v>
      </c>
      <c r="CW32" s="48">
        <f t="shared" si="68"/>
        <v>0.11525428214257574</v>
      </c>
    </row>
    <row r="33" spans="1:101" x14ac:dyDescent="0.25">
      <c r="A33" s="89"/>
      <c r="B33" s="2" t="s">
        <v>5</v>
      </c>
      <c r="C33" s="7">
        <v>0.17294903122583294</v>
      </c>
      <c r="D33" s="7">
        <v>0.18632790054886622</v>
      </c>
      <c r="E33" s="7">
        <v>0.15900503633746899</v>
      </c>
      <c r="F33" s="7">
        <v>0.11752056555964789</v>
      </c>
      <c r="G33" s="7">
        <v>0.12514484315186925</v>
      </c>
      <c r="H33" s="7">
        <f t="shared" si="82"/>
        <v>0.16656457192096819</v>
      </c>
      <c r="I33" s="7">
        <f t="shared" si="83"/>
        <v>0.173977785054058</v>
      </c>
      <c r="J33" s="7">
        <f t="shared" si="84"/>
        <v>0.12167054160136576</v>
      </c>
      <c r="K33" s="7">
        <f t="shared" si="85"/>
        <v>0.16103118978814684</v>
      </c>
      <c r="L33" s="7">
        <v>0.18058967582697524</v>
      </c>
      <c r="M33" s="7">
        <v>0.19048815745307884</v>
      </c>
      <c r="N33" s="7">
        <v>0.16365836229029462</v>
      </c>
      <c r="O33" s="7">
        <v>0.11041424379365479</v>
      </c>
      <c r="P33" s="7">
        <v>0.12170705372504859</v>
      </c>
      <c r="Q33" s="40">
        <f t="shared" si="86"/>
        <v>0.16986133596429825</v>
      </c>
      <c r="R33" s="40">
        <f t="shared" si="87"/>
        <v>0.17836091243225063</v>
      </c>
      <c r="S33" s="40">
        <f t="shared" si="88"/>
        <v>0.11656104132195723</v>
      </c>
      <c r="T33" s="40">
        <f t="shared" si="89"/>
        <v>0.16342826523013429</v>
      </c>
      <c r="U33" s="7">
        <v>0.16737165960666237</v>
      </c>
      <c r="V33" s="7">
        <v>0.18655844320449544</v>
      </c>
      <c r="W33" s="7">
        <v>0.13990212420477063</v>
      </c>
      <c r="X33" s="7">
        <v>0.10840742336347539</v>
      </c>
      <c r="Y33" s="7">
        <v>0.10594001903485697</v>
      </c>
      <c r="Z33" s="7">
        <f t="shared" si="70"/>
        <v>0.15833518759472245</v>
      </c>
      <c r="AA33" s="7">
        <f t="shared" si="71"/>
        <v>0.16546947816221186</v>
      </c>
      <c r="AB33" s="7">
        <f t="shared" si="72"/>
        <v>0.10706438873165083</v>
      </c>
      <c r="AC33" s="7">
        <f t="shared" si="73"/>
        <v>0.15133556451240959</v>
      </c>
      <c r="AD33" s="7">
        <v>0.16940885804600814</v>
      </c>
      <c r="AE33" s="7">
        <v>0.16951399064333841</v>
      </c>
      <c r="AF33" s="7">
        <v>0.13888983165617791</v>
      </c>
      <c r="AG33" s="7">
        <v>0.10083677460919171</v>
      </c>
      <c r="AH33" s="7">
        <v>0.10589766115192985</v>
      </c>
      <c r="AI33" s="7">
        <f t="shared" si="3"/>
        <v>0.15026642477244248</v>
      </c>
      <c r="AJ33" s="7">
        <f t="shared" si="4"/>
        <v>0.15567166805605134</v>
      </c>
      <c r="AK33" s="7">
        <f t="shared" si="65"/>
        <v>0.103591469417739</v>
      </c>
      <c r="AL33" s="33">
        <f t="shared" si="5"/>
        <v>0.14433907248962696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0"/>
        <v>0.15249037502615692</v>
      </c>
      <c r="AS33" s="40">
        <f t="shared" si="91"/>
        <v>0.15618492959606109</v>
      </c>
      <c r="AT33" s="40">
        <f t="shared" si="92"/>
        <v>0.11017610948393537</v>
      </c>
      <c r="AU33" s="40">
        <f t="shared" si="93"/>
        <v>0.14671234928781846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74"/>
        <v>0.14212995985811555</v>
      </c>
      <c r="BB33" s="7">
        <f t="shared" si="75"/>
        <v>0.14612900245994145</v>
      </c>
      <c r="BC33" s="7">
        <f t="shared" si="76"/>
        <v>0.10019814163714154</v>
      </c>
      <c r="BD33" s="7">
        <f t="shared" si="77"/>
        <v>0.1357030143248322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59"/>
        <v>0.13540593871134449</v>
      </c>
      <c r="BK33" s="7">
        <f t="shared" si="60"/>
        <v>0.13948416953062692</v>
      </c>
      <c r="BL33" s="7">
        <f t="shared" si="66"/>
        <v>9.4035678270308926E-2</v>
      </c>
      <c r="BM33" s="33">
        <f t="shared" si="61"/>
        <v>0.12967958688047013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94"/>
        <v>0.15249037502615692</v>
      </c>
      <c r="BT33" s="40">
        <f t="shared" si="95"/>
        <v>0.15618492959606109</v>
      </c>
      <c r="BU33" s="40">
        <f t="shared" si="96"/>
        <v>0.11017610948393537</v>
      </c>
      <c r="BV33" s="40">
        <f t="shared" si="97"/>
        <v>0.14671234928781846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78"/>
        <v>0.14212995985811555</v>
      </c>
      <c r="CC33" s="7">
        <f t="shared" si="79"/>
        <v>0.14612900245994145</v>
      </c>
      <c r="CD33" s="7">
        <f t="shared" si="80"/>
        <v>0.10019814163714154</v>
      </c>
      <c r="CE33" s="7">
        <f t="shared" si="81"/>
        <v>0.1357030143248322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2"/>
        <v>0.13540593871134449</v>
      </c>
      <c r="CL33" s="7">
        <f t="shared" si="63"/>
        <v>0.13948416953062692</v>
      </c>
      <c r="CM33" s="7">
        <f t="shared" si="67"/>
        <v>9.4035678270308926E-2</v>
      </c>
      <c r="CN33" s="33">
        <f t="shared" si="64"/>
        <v>0.12967958688047013</v>
      </c>
      <c r="CO33" s="108">
        <f t="shared" si="69"/>
        <v>0.25985729953834136</v>
      </c>
      <c r="CP33" s="40">
        <f t="shared" si="68"/>
        <v>0.19284525690039836</v>
      </c>
      <c r="CQ33" s="40">
        <f t="shared" si="68"/>
        <v>0.16331603215834192</v>
      </c>
      <c r="CR33" s="40">
        <f t="shared" si="68"/>
        <v>0.12895706945618157</v>
      </c>
      <c r="CS33" s="40">
        <f t="shared" si="68"/>
        <v>0.16352668622741154</v>
      </c>
      <c r="CT33" s="40">
        <f t="shared" si="68"/>
        <v>0.18006907199620231</v>
      </c>
      <c r="CU33" s="40">
        <f t="shared" si="68"/>
        <v>0.17944203266008196</v>
      </c>
      <c r="CV33" s="40">
        <f t="shared" si="68"/>
        <v>0.14626841796058707</v>
      </c>
      <c r="CW33" s="48">
        <f t="shared" si="68"/>
        <v>0.17819753861137946</v>
      </c>
    </row>
    <row r="34" spans="1:101" x14ac:dyDescent="0.25">
      <c r="A34" s="89"/>
      <c r="B34" s="2" t="s">
        <v>4</v>
      </c>
      <c r="C34" s="7">
        <v>1.6436842751791771E-2</v>
      </c>
      <c r="D34" s="7">
        <v>6.6805756172676242E-2</v>
      </c>
      <c r="E34" s="7">
        <v>9.9521684560121088E-2</v>
      </c>
      <c r="F34" s="7">
        <v>0.13635086333435403</v>
      </c>
      <c r="G34" s="7">
        <v>0.11482422778484792</v>
      </c>
      <c r="H34" s="7">
        <f t="shared" si="82"/>
        <v>8.072570222000762E-2</v>
      </c>
      <c r="I34" s="7">
        <f t="shared" si="83"/>
        <v>8.1593572375937937E-2</v>
      </c>
      <c r="J34" s="7">
        <f t="shared" si="84"/>
        <v>0.12463368479400472</v>
      </c>
      <c r="K34" s="7">
        <f t="shared" si="85"/>
        <v>8.5281023505858339E-2</v>
      </c>
      <c r="L34" s="7">
        <v>4.636905644308275E-2</v>
      </c>
      <c r="M34" s="7">
        <v>8.1280840500215362E-2</v>
      </c>
      <c r="N34" s="7">
        <v>0.11427926224903917</v>
      </c>
      <c r="O34" s="7">
        <v>0.15237694152527956</v>
      </c>
      <c r="P34" s="7">
        <v>0.11405322940035446</v>
      </c>
      <c r="Q34" s="40">
        <f t="shared" si="86"/>
        <v>9.7379390229977061E-2</v>
      </c>
      <c r="R34" s="40">
        <f t="shared" si="87"/>
        <v>9.6196345572863273E-2</v>
      </c>
      <c r="S34" s="40">
        <f t="shared" si="88"/>
        <v>0.13151693410498391</v>
      </c>
      <c r="T34" s="40">
        <f t="shared" si="89"/>
        <v>9.9606896939768347E-2</v>
      </c>
      <c r="U34" s="7">
        <v>4.4584258789538422E-2</v>
      </c>
      <c r="V34" s="7">
        <v>8.1400511859428287E-2</v>
      </c>
      <c r="W34" s="7">
        <v>0.11387257677819733</v>
      </c>
      <c r="X34" s="7">
        <v>0.14811747958471216</v>
      </c>
      <c r="Y34" s="7">
        <v>0.11405322940035446</v>
      </c>
      <c r="Z34" s="7">
        <f t="shared" si="70"/>
        <v>9.6523574163742298E-2</v>
      </c>
      <c r="AA34" s="7">
        <f t="shared" si="71"/>
        <v>9.6078100160526828E-2</v>
      </c>
      <c r="AB34" s="7">
        <f t="shared" si="72"/>
        <v>0.12957594296904701</v>
      </c>
      <c r="AC34" s="7">
        <f t="shared" si="73"/>
        <v>9.8865411832972858E-2</v>
      </c>
      <c r="AD34" s="7">
        <v>1.1890019247723108E-2</v>
      </c>
      <c r="AE34" s="7">
        <v>6.8257635434519848E-2</v>
      </c>
      <c r="AF34" s="7">
        <v>0.11078394450785624</v>
      </c>
      <c r="AG34" s="7">
        <v>0.13979068357601673</v>
      </c>
      <c r="AH34" s="7">
        <v>0.11242106355625958</v>
      </c>
      <c r="AI34" s="7">
        <f t="shared" si="3"/>
        <v>8.5025350931852053E-2</v>
      </c>
      <c r="AJ34" s="7">
        <f t="shared" si="4"/>
        <v>8.7479808650332835E-2</v>
      </c>
      <c r="AK34" s="7">
        <f t="shared" si="65"/>
        <v>0.12489310593944214</v>
      </c>
      <c r="AL34" s="33">
        <f t="shared" si="5"/>
        <v>8.8685223926117024E-2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0"/>
        <v>9.2405365990116534E-2</v>
      </c>
      <c r="AS34" s="40">
        <f t="shared" si="91"/>
        <v>9.6692871362120847E-2</v>
      </c>
      <c r="AT34" s="40">
        <f t="shared" si="92"/>
        <v>0.10333490704158114</v>
      </c>
      <c r="AU34" s="40">
        <f t="shared" si="93"/>
        <v>9.2309371248926492E-2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74"/>
        <v>9.0857937428286281E-2</v>
      </c>
      <c r="BB34" s="7">
        <f t="shared" si="75"/>
        <v>9.3676555817852433E-2</v>
      </c>
      <c r="BC34" s="7">
        <f t="shared" si="76"/>
        <v>0.10506100248246443</v>
      </c>
      <c r="BD34" s="7">
        <f t="shared" si="77"/>
        <v>9.0773905390609158E-2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59"/>
        <v>8.6385273816311364E-2</v>
      </c>
      <c r="BK34" s="7">
        <f t="shared" si="60"/>
        <v>9.04975178932097E-2</v>
      </c>
      <c r="BL34" s="7">
        <f t="shared" si="66"/>
        <v>9.8881529868598758E-2</v>
      </c>
      <c r="BM34" s="33">
        <f t="shared" si="61"/>
        <v>8.6750637728117627E-2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94"/>
        <v>9.2405365990116534E-2</v>
      </c>
      <c r="BT34" s="40">
        <f t="shared" si="95"/>
        <v>9.6692871362120847E-2</v>
      </c>
      <c r="BU34" s="40">
        <f t="shared" si="96"/>
        <v>0.10333490704158114</v>
      </c>
      <c r="BV34" s="40">
        <f t="shared" si="97"/>
        <v>9.2309371248926492E-2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78"/>
        <v>9.0857937428286281E-2</v>
      </c>
      <c r="CC34" s="7">
        <f t="shared" si="79"/>
        <v>9.3676555817852433E-2</v>
      </c>
      <c r="CD34" s="7">
        <f t="shared" si="80"/>
        <v>0.10506100248246443</v>
      </c>
      <c r="CE34" s="7">
        <f t="shared" si="81"/>
        <v>9.0773905390609158E-2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2"/>
        <v>8.6385273816311364E-2</v>
      </c>
      <c r="CL34" s="7">
        <f t="shared" si="63"/>
        <v>9.04975178932097E-2</v>
      </c>
      <c r="CM34" s="7">
        <f t="shared" si="67"/>
        <v>9.8881529868598758E-2</v>
      </c>
      <c r="CN34" s="33">
        <f t="shared" si="64"/>
        <v>8.6750637728117627E-2</v>
      </c>
      <c r="CO34" s="108">
        <f t="shared" si="69"/>
        <v>2.469648739945637E-2</v>
      </c>
      <c r="CP34" s="40">
        <f t="shared" si="68"/>
        <v>6.9142480399312992E-2</v>
      </c>
      <c r="CQ34" s="40">
        <f t="shared" si="68"/>
        <v>0.1022199485655098</v>
      </c>
      <c r="CR34" s="40">
        <f t="shared" si="68"/>
        <v>0.14961983606600418</v>
      </c>
      <c r="CS34" s="40">
        <f t="shared" si="68"/>
        <v>0.1500407447511927</v>
      </c>
      <c r="CT34" s="40">
        <f t="shared" si="68"/>
        <v>8.7270672972975916E-2</v>
      </c>
      <c r="CU34" s="40">
        <f t="shared" si="68"/>
        <v>8.4156241410858854E-2</v>
      </c>
      <c r="CV34" s="40">
        <f t="shared" si="68"/>
        <v>0.14983061355266389</v>
      </c>
      <c r="CW34" s="48">
        <f t="shared" si="68"/>
        <v>9.4372205154766603E-2</v>
      </c>
    </row>
    <row r="35" spans="1:101" x14ac:dyDescent="0.25">
      <c r="A35" s="89"/>
      <c r="B35" s="2" t="s">
        <v>3</v>
      </c>
      <c r="C35" s="7">
        <v>1.3412670230015404E-2</v>
      </c>
      <c r="D35" s="7">
        <v>7.5131586098285538E-3</v>
      </c>
      <c r="E35" s="7">
        <v>3.0561799841323588E-2</v>
      </c>
      <c r="F35" s="7">
        <v>9.535624207513281E-2</v>
      </c>
      <c r="G35" s="7">
        <v>2.5893166488829751E-3</v>
      </c>
      <c r="H35" s="7">
        <f t="shared" si="82"/>
        <v>2.7375484001256098E-2</v>
      </c>
      <c r="I35" s="7">
        <f t="shared" si="83"/>
        <v>1.7931297023319793E-2</v>
      </c>
      <c r="J35" s="7">
        <f t="shared" si="84"/>
        <v>4.4862209909313021E-2</v>
      </c>
      <c r="K35" s="7">
        <f t="shared" si="85"/>
        <v>2.4064227755873278E-2</v>
      </c>
      <c r="L35" s="7">
        <v>1.3043995326978856E-2</v>
      </c>
      <c r="M35" s="7">
        <v>3.5039841158663501E-2</v>
      </c>
      <c r="N35" s="7">
        <v>2.9243958975680991E-2</v>
      </c>
      <c r="O35" s="7">
        <v>0.10167556668037703</v>
      </c>
      <c r="P35" s="7">
        <v>2.5664709405537455E-3</v>
      </c>
      <c r="Q35" s="40">
        <f t="shared" si="86"/>
        <v>3.8999987132019527E-2</v>
      </c>
      <c r="R35" s="40">
        <f t="shared" si="87"/>
        <v>3.2420064044510255E-2</v>
      </c>
      <c r="S35" s="40">
        <f t="shared" si="88"/>
        <v>4.7729423211490735E-2</v>
      </c>
      <c r="T35" s="40">
        <f t="shared" si="89"/>
        <v>3.413272765155384E-2</v>
      </c>
      <c r="U35" s="7">
        <v>1.3043995326978856E-2</v>
      </c>
      <c r="V35" s="7">
        <v>3.4914078744133929E-2</v>
      </c>
      <c r="W35" s="7">
        <v>2.9602764424015784E-2</v>
      </c>
      <c r="X35" s="7">
        <v>9.8616753640559301E-2</v>
      </c>
      <c r="Y35" s="7">
        <v>2.5664709405537455E-3</v>
      </c>
      <c r="Z35" s="7">
        <f t="shared" si="70"/>
        <v>3.8674999375372159E-2</v>
      </c>
      <c r="AA35" s="7">
        <f t="shared" si="71"/>
        <v>3.251332951172637E-2</v>
      </c>
      <c r="AB35" s="7">
        <f t="shared" si="72"/>
        <v>4.6335554906147089E-2</v>
      </c>
      <c r="AC35" s="7">
        <f t="shared" si="73"/>
        <v>3.3851155955307133E-2</v>
      </c>
      <c r="AD35" s="7">
        <v>1.3043995326978856E-2</v>
      </c>
      <c r="AE35" s="7">
        <v>3.9188431196500971E-3</v>
      </c>
      <c r="AF35" s="7">
        <v>2.7837961853988954E-2</v>
      </c>
      <c r="AG35" s="7">
        <v>0.10890087761389113</v>
      </c>
      <c r="AH35" s="7">
        <v>2.5664709405537455E-3</v>
      </c>
      <c r="AI35" s="7">
        <f t="shared" si="3"/>
        <v>2.6681229421090295E-2</v>
      </c>
      <c r="AJ35" s="7">
        <f t="shared" si="4"/>
        <v>1.4730443126793332E-2</v>
      </c>
      <c r="AK35" s="7">
        <f t="shared" si="65"/>
        <v>5.1021919933382003E-2</v>
      </c>
      <c r="AL35" s="33">
        <f t="shared" si="5"/>
        <v>2.3459668641265662E-2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0"/>
        <v>4.7975257875255369E-2</v>
      </c>
      <c r="AS35" s="40">
        <f t="shared" si="91"/>
        <v>4.7325609556092475E-2</v>
      </c>
      <c r="AT35" s="40">
        <f t="shared" si="92"/>
        <v>5.1256197923018464E-2</v>
      </c>
      <c r="AU35" s="40">
        <f t="shared" si="93"/>
        <v>4.4654952727741982E-2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74"/>
        <v>4.771612231585174E-2</v>
      </c>
      <c r="BB35" s="7">
        <f t="shared" si="75"/>
        <v>4.6393599082621834E-2</v>
      </c>
      <c r="BC35" s="7">
        <f t="shared" si="76"/>
        <v>5.2324718525004997E-2</v>
      </c>
      <c r="BD35" s="7">
        <f t="shared" si="77"/>
        <v>4.4838214746785551E-2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59"/>
        <v>4.7447268098960341E-2</v>
      </c>
      <c r="BK35" s="7">
        <f t="shared" si="60"/>
        <v>4.4989914558611843E-2</v>
      </c>
      <c r="BL35" s="7">
        <f t="shared" si="66"/>
        <v>5.5106293396051352E-2</v>
      </c>
      <c r="BM35" s="33">
        <f t="shared" si="61"/>
        <v>4.489938025984129E-2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94"/>
        <v>4.7975257875255369E-2</v>
      </c>
      <c r="BT35" s="40">
        <f t="shared" si="95"/>
        <v>4.7325609556092475E-2</v>
      </c>
      <c r="BU35" s="40">
        <f t="shared" si="96"/>
        <v>5.1256197923018464E-2</v>
      </c>
      <c r="BV35" s="40">
        <f t="shared" si="97"/>
        <v>4.4654952727741982E-2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78"/>
        <v>4.771612231585174E-2</v>
      </c>
      <c r="CC35" s="7">
        <f t="shared" si="79"/>
        <v>4.6393599082621834E-2</v>
      </c>
      <c r="CD35" s="7">
        <f t="shared" si="80"/>
        <v>5.2324718525004997E-2</v>
      </c>
      <c r="CE35" s="7">
        <f t="shared" si="81"/>
        <v>4.4838214746785551E-2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2"/>
        <v>4.7447268098960341E-2</v>
      </c>
      <c r="CL35" s="7">
        <f t="shared" si="63"/>
        <v>4.4989914558611843E-2</v>
      </c>
      <c r="CM35" s="7">
        <f t="shared" si="67"/>
        <v>5.5106293396051352E-2</v>
      </c>
      <c r="CN35" s="33">
        <f t="shared" si="64"/>
        <v>4.489938025984129E-2</v>
      </c>
      <c r="CO35" s="108">
        <f t="shared" si="69"/>
        <v>2.0152644052795973E-2</v>
      </c>
      <c r="CP35" s="40">
        <f t="shared" si="68"/>
        <v>7.7759530267762864E-3</v>
      </c>
      <c r="CQ35" s="40">
        <f t="shared" si="68"/>
        <v>3.1390401214142209E-2</v>
      </c>
      <c r="CR35" s="40">
        <f t="shared" si="68"/>
        <v>0.10463582670662064</v>
      </c>
      <c r="CS35" s="40">
        <f t="shared" si="68"/>
        <v>3.3834584032476334E-3</v>
      </c>
      <c r="CT35" s="40">
        <f t="shared" si="68"/>
        <v>2.9594996959449549E-2</v>
      </c>
      <c r="CU35" s="40">
        <f t="shared" si="68"/>
        <v>1.849447839042442E-2</v>
      </c>
      <c r="CV35" s="40">
        <f t="shared" si="68"/>
        <v>5.3931908112565922E-2</v>
      </c>
      <c r="CW35" s="48">
        <f t="shared" si="68"/>
        <v>2.6629537795266923E-2</v>
      </c>
    </row>
    <row r="36" spans="1:101" x14ac:dyDescent="0.25">
      <c r="A36" s="89"/>
      <c r="B36" s="2" t="s">
        <v>2</v>
      </c>
      <c r="C36" s="7">
        <v>1.8770059784020934E-2</v>
      </c>
      <c r="D36" s="7">
        <v>8.6654383880454489E-2</v>
      </c>
      <c r="E36" s="7">
        <v>0.12166493552398579</v>
      </c>
      <c r="F36" s="7">
        <v>0.19325317909747242</v>
      </c>
      <c r="G36" s="7">
        <v>0.1439325393664577</v>
      </c>
      <c r="H36" s="7">
        <f t="shared" si="82"/>
        <v>0.10400100917366618</v>
      </c>
      <c r="I36" s="7">
        <f t="shared" si="83"/>
        <v>0.10247938498536055</v>
      </c>
      <c r="J36" s="7">
        <f t="shared" si="84"/>
        <v>0.16640742607101749</v>
      </c>
      <c r="K36" s="7">
        <f t="shared" si="85"/>
        <v>0.10933557852675797</v>
      </c>
      <c r="L36" s="7">
        <v>4.597785231634368E-2</v>
      </c>
      <c r="M36" s="7">
        <v>8.103347433220541E-2</v>
      </c>
      <c r="N36" s="7">
        <v>0.12015615320521106</v>
      </c>
      <c r="O36" s="7">
        <v>0.17614901424917329</v>
      </c>
      <c r="P36" s="7">
        <v>0.12645141334423224</v>
      </c>
      <c r="Q36" s="40">
        <f t="shared" si="86"/>
        <v>0.10228879421193333</v>
      </c>
      <c r="R36" s="40">
        <f t="shared" si="87"/>
        <v>9.8717184166197403E-2</v>
      </c>
      <c r="S36" s="40">
        <f t="shared" si="88"/>
        <v>0.14909807721393459</v>
      </c>
      <c r="T36" s="40">
        <f t="shared" si="89"/>
        <v>0.10551674883554203</v>
      </c>
      <c r="U36" s="7">
        <v>5.5224439015012797E-2</v>
      </c>
      <c r="V36" s="7">
        <v>7.4560347722321396E-2</v>
      </c>
      <c r="W36" s="7">
        <v>0.12186591059430288</v>
      </c>
      <c r="X36" s="7">
        <v>0.171520326013508</v>
      </c>
      <c r="Y36" s="7">
        <v>0.12799349943570992</v>
      </c>
      <c r="Z36" s="7">
        <f t="shared" si="70"/>
        <v>0.1007392246087143</v>
      </c>
      <c r="AA36" s="7">
        <f t="shared" si="71"/>
        <v>9.5942775292714347E-2</v>
      </c>
      <c r="AB36" s="7">
        <f t="shared" si="72"/>
        <v>0.1478282076081967</v>
      </c>
      <c r="AC36" s="7">
        <f t="shared" si="73"/>
        <v>0.10438020251591902</v>
      </c>
      <c r="AD36" s="7">
        <v>4.5536980419754236E-2</v>
      </c>
      <c r="AE36" s="7">
        <v>6.9220389447116837E-2</v>
      </c>
      <c r="AF36" s="7">
        <v>0.12659139049543741</v>
      </c>
      <c r="AG36" s="7">
        <v>0.17083114275978084</v>
      </c>
      <c r="AH36" s="7">
        <v>0.12876945707327711</v>
      </c>
      <c r="AI36" s="7">
        <f t="shared" si="3"/>
        <v>9.8878259477261352E-2</v>
      </c>
      <c r="AJ36" s="7">
        <f t="shared" si="4"/>
        <v>9.5152461704166982E-2</v>
      </c>
      <c r="AK36" s="7">
        <f t="shared" si="65"/>
        <v>0.14793651625098916</v>
      </c>
      <c r="AL36" s="33">
        <f t="shared" si="5"/>
        <v>0.10287151157286228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0"/>
        <v>0.13071703716282046</v>
      </c>
      <c r="AS36" s="40">
        <f t="shared" si="91"/>
        <v>0.12730889837992876</v>
      </c>
      <c r="AT36" s="40">
        <f t="shared" si="92"/>
        <v>0.23769387321336213</v>
      </c>
      <c r="AU36" s="40">
        <f t="shared" si="93"/>
        <v>0.14567350153646938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74"/>
        <v>0.13240387244358034</v>
      </c>
      <c r="BB36" s="7">
        <f t="shared" si="75"/>
        <v>0.12862121843014324</v>
      </c>
      <c r="BC36" s="7">
        <f t="shared" si="76"/>
        <v>0.23693109767785467</v>
      </c>
      <c r="BD36" s="7">
        <f t="shared" si="77"/>
        <v>0.14691364637763424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59"/>
        <v>0.12877697893998952</v>
      </c>
      <c r="BK36" s="7">
        <f t="shared" si="60"/>
        <v>0.12409603392866203</v>
      </c>
      <c r="BL36" s="7">
        <f t="shared" si="66"/>
        <v>0.23541183161793278</v>
      </c>
      <c r="BM36" s="33">
        <f t="shared" si="61"/>
        <v>0.14387717330243918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94"/>
        <v>0.13071703716282046</v>
      </c>
      <c r="BT36" s="40">
        <f t="shared" si="95"/>
        <v>0.12730889837992876</v>
      </c>
      <c r="BU36" s="40">
        <f t="shared" si="96"/>
        <v>0.23769387321336213</v>
      </c>
      <c r="BV36" s="40">
        <f t="shared" si="97"/>
        <v>0.14567350153646938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78"/>
        <v>0.13240387244358034</v>
      </c>
      <c r="CC36" s="7">
        <f t="shared" si="79"/>
        <v>0.12862121843014324</v>
      </c>
      <c r="CD36" s="7">
        <f t="shared" si="80"/>
        <v>0.23693109767785467</v>
      </c>
      <c r="CE36" s="7">
        <f t="shared" si="81"/>
        <v>0.14691364637763424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2"/>
        <v>0.12877697893998952</v>
      </c>
      <c r="CL36" s="7">
        <f t="shared" si="63"/>
        <v>0.12409603392866203</v>
      </c>
      <c r="CM36" s="7">
        <f t="shared" si="67"/>
        <v>0.23541183161793278</v>
      </c>
      <c r="CN36" s="33">
        <f t="shared" si="64"/>
        <v>0.14387717330243918</v>
      </c>
      <c r="CO36" s="108">
        <f t="shared" si="69"/>
        <v>2.82021646092942E-2</v>
      </c>
      <c r="CP36" s="40">
        <f t="shared" si="68"/>
        <v>8.9685371174937911E-2</v>
      </c>
      <c r="CQ36" s="40">
        <f t="shared" si="68"/>
        <v>0.12496355449022718</v>
      </c>
      <c r="CR36" s="40">
        <f t="shared" si="68"/>
        <v>0.21205959587432158</v>
      </c>
      <c r="CS36" s="40">
        <f t="shared" si="68"/>
        <v>0.18807655681289434</v>
      </c>
      <c r="CT36" s="40">
        <f t="shared" si="68"/>
        <v>0.11243306420201039</v>
      </c>
      <c r="CU36" s="40">
        <f t="shared" si="68"/>
        <v>0.10569803002040953</v>
      </c>
      <c r="CV36" s="40">
        <f t="shared" si="68"/>
        <v>0.20004966385411291</v>
      </c>
      <c r="CW36" s="48">
        <f t="shared" si="68"/>
        <v>0.12099103907604357</v>
      </c>
    </row>
    <row r="37" spans="1:101" ht="15.75" thickBot="1" x14ac:dyDescent="0.3">
      <c r="A37" s="90"/>
      <c r="B37" s="34" t="s">
        <v>1</v>
      </c>
      <c r="C37" s="35">
        <v>1.5109154333183383E-2</v>
      </c>
      <c r="D37" s="35">
        <v>2.6543554647939779E-2</v>
      </c>
      <c r="E37" s="35">
        <v>7.6877767590022586E-2</v>
      </c>
      <c r="F37" s="35">
        <v>0.20255387296057212</v>
      </c>
      <c r="G37" s="35">
        <v>0.11034520452103277</v>
      </c>
      <c r="H37" s="35">
        <f t="shared" si="82"/>
        <v>6.4914763664749811E-2</v>
      </c>
      <c r="I37" s="35">
        <f t="shared" si="83"/>
        <v>4.9294952099005342E-2</v>
      </c>
      <c r="J37" s="35">
        <f t="shared" si="84"/>
        <v>0.15236370605830646</v>
      </c>
      <c r="K37" s="35">
        <f t="shared" si="85"/>
        <v>7.098394849987355E-2</v>
      </c>
      <c r="L37" s="35">
        <v>1.4669217909925068E-2</v>
      </c>
      <c r="M37" s="35">
        <v>2.6543554647939779E-2</v>
      </c>
      <c r="N37" s="35">
        <v>6.8393481939256748E-2</v>
      </c>
      <c r="O37" s="35">
        <v>0.15630701666226759</v>
      </c>
      <c r="P37" s="35">
        <v>8.998500422606924E-2</v>
      </c>
      <c r="Q37" s="43">
        <f t="shared" si="86"/>
        <v>5.6018500613131642E-2</v>
      </c>
      <c r="R37" s="43">
        <f t="shared" si="87"/>
        <v>4.5459998820783713E-2</v>
      </c>
      <c r="S37" s="43">
        <f t="shared" si="88"/>
        <v>0.12020723418195177</v>
      </c>
      <c r="T37" s="43">
        <f t="shared" si="89"/>
        <v>6.0556184702131768E-2</v>
      </c>
      <c r="U37" s="35">
        <v>7.3346089549625338E-3</v>
      </c>
      <c r="V37" s="35">
        <v>2.6543554647939779E-2</v>
      </c>
      <c r="W37" s="35">
        <v>6.8393481939256748E-2</v>
      </c>
      <c r="X37" s="35">
        <v>0.15630701666226759</v>
      </c>
      <c r="Y37" s="35">
        <v>8.998500422606924E-2</v>
      </c>
      <c r="Z37" s="35">
        <f t="shared" si="70"/>
        <v>5.5125117281564835E-2</v>
      </c>
      <c r="AA37" s="35">
        <f t="shared" si="71"/>
        <v>4.5459998820783713E-2</v>
      </c>
      <c r="AB37" s="35">
        <f t="shared" si="72"/>
        <v>0.12020723418195177</v>
      </c>
      <c r="AC37" s="35">
        <f t="shared" si="73"/>
        <v>5.9782151050332542E-2</v>
      </c>
      <c r="AD37" s="35">
        <v>7.3346089549625338E-3</v>
      </c>
      <c r="AE37" s="35">
        <v>2.6543554647939779E-2</v>
      </c>
      <c r="AF37" s="35">
        <v>6.8393481939256748E-2</v>
      </c>
      <c r="AG37" s="35">
        <v>0.15630701666226759</v>
      </c>
      <c r="AH37" s="35">
        <v>8.998500422606924E-2</v>
      </c>
      <c r="AI37" s="35">
        <f t="shared" si="3"/>
        <v>5.5125117281564835E-2</v>
      </c>
      <c r="AJ37" s="35">
        <f t="shared" si="4"/>
        <v>4.5459998820783713E-2</v>
      </c>
      <c r="AK37" s="35">
        <f t="shared" si="65"/>
        <v>0.12020723418195177</v>
      </c>
      <c r="AL37" s="36">
        <f t="shared" si="5"/>
        <v>5.9782151050332542E-2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0"/>
        <v>3.0812128351119659E-2</v>
      </c>
      <c r="AS37" s="43">
        <f t="shared" si="91"/>
        <v>2.4769545217699886E-2</v>
      </c>
      <c r="AT37" s="43">
        <f t="shared" si="92"/>
        <v>7.8963467523031572E-2</v>
      </c>
      <c r="AU37" s="43">
        <f t="shared" si="93"/>
        <v>3.635024760418986E-2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74"/>
        <v>3.0289030348858811E-2</v>
      </c>
      <c r="BB37" s="35">
        <f t="shared" si="75"/>
        <v>2.4769545217699886E-2</v>
      </c>
      <c r="BC37" s="35">
        <f t="shared" si="76"/>
        <v>8.7275487146338301E-2</v>
      </c>
      <c r="BD37" s="35">
        <f t="shared" si="77"/>
        <v>3.7943514239613209E-2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59"/>
        <v>6.1663430731899012E-2</v>
      </c>
      <c r="BK37" s="35">
        <f t="shared" si="60"/>
        <v>5.7517060782878084E-2</v>
      </c>
      <c r="BL37" s="35">
        <f t="shared" si="66"/>
        <v>8.3772100093918375E-2</v>
      </c>
      <c r="BM37" s="36">
        <f t="shared" si="61"/>
        <v>6.3080034696452097E-2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94"/>
        <v>3.0812128351119659E-2</v>
      </c>
      <c r="BT37" s="43">
        <f t="shared" si="95"/>
        <v>2.4769545217699886E-2</v>
      </c>
      <c r="BU37" s="43">
        <f t="shared" si="96"/>
        <v>7.8963467523031572E-2</v>
      </c>
      <c r="BV37" s="43">
        <f t="shared" si="97"/>
        <v>3.635024760418986E-2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78"/>
        <v>3.0289030348858811E-2</v>
      </c>
      <c r="CC37" s="35">
        <f t="shared" si="79"/>
        <v>2.4769545217699886E-2</v>
      </c>
      <c r="CD37" s="35">
        <f t="shared" si="80"/>
        <v>8.7275487146338301E-2</v>
      </c>
      <c r="CE37" s="35">
        <f t="shared" si="81"/>
        <v>3.7943514239613209E-2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2"/>
        <v>6.1663430731899012E-2</v>
      </c>
      <c r="CL37" s="35">
        <f t="shared" si="63"/>
        <v>5.7517060782878084E-2</v>
      </c>
      <c r="CM37" s="35">
        <f t="shared" si="67"/>
        <v>8.3772100093918375E-2</v>
      </c>
      <c r="CN37" s="36">
        <f t="shared" si="64"/>
        <v>6.3080034696452097E-2</v>
      </c>
      <c r="CO37" s="111">
        <f t="shared" si="69"/>
        <v>2.2701624955633826E-2</v>
      </c>
      <c r="CP37" s="43">
        <f t="shared" si="68"/>
        <v>2.74719921174084E-2</v>
      </c>
      <c r="CQ37" s="43">
        <f t="shared" si="68"/>
        <v>7.8962102416343619E-2</v>
      </c>
      <c r="CR37" s="43">
        <f t="shared" si="68"/>
        <v>0.22226538597397591</v>
      </c>
      <c r="CS37" s="43">
        <f t="shared" si="68"/>
        <v>0.14418800792704464</v>
      </c>
      <c r="CT37" s="43">
        <f t="shared" si="68"/>
        <v>7.0177836241854447E-2</v>
      </c>
      <c r="CU37" s="43">
        <f t="shared" si="68"/>
        <v>5.0843194731892985E-2</v>
      </c>
      <c r="CV37" s="43">
        <f t="shared" si="68"/>
        <v>0.18316675463463408</v>
      </c>
      <c r="CW37" s="50">
        <f t="shared" si="68"/>
        <v>7.8551024309238909E-2</v>
      </c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7"/>
  <sheetViews>
    <sheetView showGridLines="0" zoomScale="84" zoomScaleNormal="84" workbookViewId="0">
      <pane xSplit="2" ySplit="5" topLeftCell="CH6" activePane="bottomRight" state="frozen"/>
      <selection activeCell="CW25" sqref="CW25"/>
      <selection pane="topRight" activeCell="CW25" sqref="CW25"/>
      <selection pane="bottomLeft" activeCell="CW25" sqref="CW25"/>
      <selection pane="bottomRight" activeCell="CO2" sqref="CO2:CW37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</cols>
  <sheetData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100" t="s">
        <v>73</v>
      </c>
      <c r="CP2" s="101"/>
      <c r="CQ2" s="101"/>
      <c r="CR2" s="101"/>
      <c r="CS2" s="101"/>
      <c r="CT2" s="101"/>
      <c r="CU2" s="101"/>
      <c r="CV2" s="101"/>
      <c r="CW2" s="102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5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49</v>
      </c>
      <c r="D5" s="28">
        <v>55</v>
      </c>
      <c r="E5" s="28">
        <v>55</v>
      </c>
      <c r="F5" s="28">
        <v>51</v>
      </c>
      <c r="G5" s="28">
        <v>51</v>
      </c>
      <c r="H5" s="28">
        <v>55</v>
      </c>
      <c r="I5" s="28">
        <v>55</v>
      </c>
      <c r="J5" s="28">
        <v>55</v>
      </c>
      <c r="K5" s="28">
        <v>55</v>
      </c>
      <c r="L5" s="28">
        <v>55</v>
      </c>
      <c r="M5" s="28">
        <v>55</v>
      </c>
      <c r="N5" s="28">
        <v>55</v>
      </c>
      <c r="O5" s="28">
        <v>55</v>
      </c>
      <c r="P5" s="28">
        <v>55</v>
      </c>
      <c r="Q5" s="28">
        <f>MAX(L5:O5)</f>
        <v>55</v>
      </c>
      <c r="R5" s="28">
        <f>MAX(M5:N5)</f>
        <v>55</v>
      </c>
      <c r="S5" s="28">
        <f>MAX(O5:P5)</f>
        <v>55</v>
      </c>
      <c r="T5" s="28">
        <f>MAX(L5:P5)</f>
        <v>55</v>
      </c>
      <c r="U5" s="28">
        <v>55</v>
      </c>
      <c r="V5" s="28">
        <v>55</v>
      </c>
      <c r="W5" s="28">
        <v>55</v>
      </c>
      <c r="X5" s="28">
        <v>55</v>
      </c>
      <c r="Y5" s="28">
        <v>55</v>
      </c>
      <c r="Z5" s="28">
        <f>MAX(U5:X5)</f>
        <v>55</v>
      </c>
      <c r="AA5" s="28">
        <f>MAX(V5:W5)</f>
        <v>55</v>
      </c>
      <c r="AB5" s="28">
        <f>MAX(X5:Y5)</f>
        <v>55</v>
      </c>
      <c r="AC5" s="28">
        <f>MAX(U5:Y5)</f>
        <v>55</v>
      </c>
      <c r="AD5" s="28">
        <v>55</v>
      </c>
      <c r="AE5" s="28">
        <v>55</v>
      </c>
      <c r="AF5" s="28">
        <v>55</v>
      </c>
      <c r="AG5" s="28">
        <v>55</v>
      </c>
      <c r="AH5" s="28">
        <v>55</v>
      </c>
      <c r="AI5" s="28">
        <f>MAX(AD5:AG5)</f>
        <v>55</v>
      </c>
      <c r="AJ5" s="28">
        <f>MAX(AE5:AF5)</f>
        <v>55</v>
      </c>
      <c r="AK5" s="28">
        <f>MAX(AG5:AH5)</f>
        <v>55</v>
      </c>
      <c r="AL5" s="28">
        <f>MAX(AD5:AH5)</f>
        <v>55</v>
      </c>
      <c r="AM5" s="28">
        <f>L5</f>
        <v>55</v>
      </c>
      <c r="AN5" s="28">
        <f t="shared" ref="AN5:BM5" si="1">M5</f>
        <v>55</v>
      </c>
      <c r="AO5" s="28">
        <f t="shared" si="1"/>
        <v>55</v>
      </c>
      <c r="AP5" s="28">
        <f t="shared" si="1"/>
        <v>55</v>
      </c>
      <c r="AQ5" s="28">
        <f t="shared" si="1"/>
        <v>55</v>
      </c>
      <c r="AR5" s="28">
        <f t="shared" si="1"/>
        <v>55</v>
      </c>
      <c r="AS5" s="28">
        <f t="shared" si="1"/>
        <v>55</v>
      </c>
      <c r="AT5" s="28">
        <f t="shared" si="1"/>
        <v>55</v>
      </c>
      <c r="AU5" s="28">
        <f t="shared" si="1"/>
        <v>55</v>
      </c>
      <c r="AV5" s="28">
        <f t="shared" si="1"/>
        <v>55</v>
      </c>
      <c r="AW5" s="28">
        <f t="shared" si="1"/>
        <v>55</v>
      </c>
      <c r="AX5" s="28">
        <f t="shared" si="1"/>
        <v>55</v>
      </c>
      <c r="AY5" s="28">
        <f t="shared" si="1"/>
        <v>55</v>
      </c>
      <c r="AZ5" s="28">
        <f t="shared" si="1"/>
        <v>55</v>
      </c>
      <c r="BA5" s="28">
        <f t="shared" si="1"/>
        <v>55</v>
      </c>
      <c r="BB5" s="28">
        <f t="shared" si="1"/>
        <v>55</v>
      </c>
      <c r="BC5" s="28">
        <f t="shared" si="1"/>
        <v>55</v>
      </c>
      <c r="BD5" s="28">
        <f t="shared" si="1"/>
        <v>55</v>
      </c>
      <c r="BE5" s="28">
        <f t="shared" si="1"/>
        <v>55</v>
      </c>
      <c r="BF5" s="28">
        <f t="shared" si="1"/>
        <v>55</v>
      </c>
      <c r="BG5" s="28">
        <f t="shared" si="1"/>
        <v>55</v>
      </c>
      <c r="BH5" s="28">
        <f t="shared" si="1"/>
        <v>55</v>
      </c>
      <c r="BI5" s="28">
        <f t="shared" si="1"/>
        <v>55</v>
      </c>
      <c r="BJ5" s="28">
        <f t="shared" si="1"/>
        <v>55</v>
      </c>
      <c r="BK5" s="28">
        <f t="shared" si="1"/>
        <v>55</v>
      </c>
      <c r="BL5" s="28">
        <f t="shared" si="1"/>
        <v>55</v>
      </c>
      <c r="BM5" s="28">
        <f t="shared" si="1"/>
        <v>55</v>
      </c>
      <c r="BN5" s="28">
        <f>AM5</f>
        <v>55</v>
      </c>
      <c r="BO5" s="28">
        <f t="shared" ref="BO5:CN5" si="2">AN5</f>
        <v>55</v>
      </c>
      <c r="BP5" s="28">
        <f t="shared" si="2"/>
        <v>55</v>
      </c>
      <c r="BQ5" s="28">
        <f t="shared" si="2"/>
        <v>55</v>
      </c>
      <c r="BR5" s="28">
        <f t="shared" si="2"/>
        <v>55</v>
      </c>
      <c r="BS5" s="28">
        <f t="shared" si="2"/>
        <v>55</v>
      </c>
      <c r="BT5" s="28">
        <f t="shared" si="2"/>
        <v>55</v>
      </c>
      <c r="BU5" s="28">
        <f t="shared" si="2"/>
        <v>55</v>
      </c>
      <c r="BV5" s="28">
        <f t="shared" si="2"/>
        <v>55</v>
      </c>
      <c r="BW5" s="28">
        <f t="shared" si="2"/>
        <v>55</v>
      </c>
      <c r="BX5" s="28">
        <f t="shared" si="2"/>
        <v>55</v>
      </c>
      <c r="BY5" s="28">
        <f t="shared" si="2"/>
        <v>55</v>
      </c>
      <c r="BZ5" s="28">
        <f t="shared" si="2"/>
        <v>55</v>
      </c>
      <c r="CA5" s="28">
        <f t="shared" si="2"/>
        <v>55</v>
      </c>
      <c r="CB5" s="28">
        <f t="shared" si="2"/>
        <v>55</v>
      </c>
      <c r="CC5" s="28">
        <f t="shared" si="2"/>
        <v>55</v>
      </c>
      <c r="CD5" s="28">
        <f t="shared" si="2"/>
        <v>55</v>
      </c>
      <c r="CE5" s="28">
        <f t="shared" si="2"/>
        <v>55</v>
      </c>
      <c r="CF5" s="28">
        <f t="shared" si="2"/>
        <v>55</v>
      </c>
      <c r="CG5" s="28">
        <f t="shared" si="2"/>
        <v>55</v>
      </c>
      <c r="CH5" s="28">
        <f t="shared" si="2"/>
        <v>55</v>
      </c>
      <c r="CI5" s="28">
        <f t="shared" si="2"/>
        <v>55</v>
      </c>
      <c r="CJ5" s="28">
        <f t="shared" si="2"/>
        <v>55</v>
      </c>
      <c r="CK5" s="28">
        <f t="shared" si="2"/>
        <v>55</v>
      </c>
      <c r="CL5" s="28">
        <f t="shared" si="2"/>
        <v>55</v>
      </c>
      <c r="CM5" s="28">
        <f t="shared" si="2"/>
        <v>55</v>
      </c>
      <c r="CN5" s="28">
        <f t="shared" si="2"/>
        <v>55</v>
      </c>
      <c r="CO5" s="28">
        <f>C5</f>
        <v>49</v>
      </c>
      <c r="CP5" s="28">
        <f t="shared" si="0"/>
        <v>55</v>
      </c>
      <c r="CQ5" s="28">
        <f t="shared" si="0"/>
        <v>55</v>
      </c>
      <c r="CR5" s="28">
        <f t="shared" si="0"/>
        <v>51</v>
      </c>
      <c r="CS5" s="28">
        <f t="shared" si="0"/>
        <v>51</v>
      </c>
      <c r="CT5" s="28">
        <f t="shared" si="0"/>
        <v>55</v>
      </c>
      <c r="CU5" s="28">
        <f t="shared" si="0"/>
        <v>55</v>
      </c>
      <c r="CV5" s="28">
        <f t="shared" si="0"/>
        <v>55</v>
      </c>
      <c r="CW5" s="28">
        <f t="shared" si="0"/>
        <v>55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1.3337185784255145E-2</v>
      </c>
      <c r="F6" s="31">
        <v>4.3061674009000593E-2</v>
      </c>
      <c r="G6" s="31">
        <v>0.29209437086059942</v>
      </c>
      <c r="H6" s="31">
        <f>(C6*cis_wt3+D6*First_Line_Wt3+E6*Sec_Line_Wt3+F6*Active_Wt3)/SUM(cis_wt3,First_Line_Wt3,Sec_Line_Wt3,Active_Wt3)</f>
        <v>1.087800020141879E-2</v>
      </c>
      <c r="I6" s="31">
        <f>(D6*First_Line_Wt3+E6*Sec_Line_Wt3)/SUM(First_Line_Wt3,Sec_Line_Wt3)</f>
        <v>6.5353798313111597E-3</v>
      </c>
      <c r="J6" s="31">
        <f>(F6*Active_Wt3+G6*NonActive_wt3)/SUM(Active_Wt3,NonActive_wt3)</f>
        <v>0.174338264388952</v>
      </c>
      <c r="K6" s="31">
        <f>(C6*cis_wt3+D6*First_Line_Wt3+E6*Sec_Line_Wt3+F6*Active_Wt3+G6*NonActive_wt3)/SUM(cis_wt3,First_Line_Wt3,Sec_Line_Wt3,Active_Wt3,NonActive_wt3)</f>
        <v>4.7346543170216061E-2</v>
      </c>
      <c r="L6" s="32"/>
      <c r="M6" s="32"/>
      <c r="N6" s="31">
        <v>8.3444091301943021E-3</v>
      </c>
      <c r="O6" s="31">
        <v>1.4870689655440876E-2</v>
      </c>
      <c r="P6" s="31">
        <v>0.24649193548368536</v>
      </c>
      <c r="Q6" s="39">
        <f>(L6*cis_wt3+M6*First_Line_Wt3+N6*Sec_Line_Wt3+O6*Active_Wt3)/SUM(cis_wt3,First_Line_Wt3,Sec_Line_Wt3,Active_Wt3)</f>
        <v>5.1924523417775804E-3</v>
      </c>
      <c r="R6" s="39">
        <f>(M6*First_Line_Wt3+N6*Sec_Line_Wt3)/SUM(First_Line_Wt3,Sec_Line_Wt3)</f>
        <v>4.0888598251408509E-3</v>
      </c>
      <c r="S6" s="39">
        <f>(O6*Active_Wt3+P6*NonActive_wt3)/SUM(Active_Wt3,NonActive_wt3)</f>
        <v>0.13696890324868644</v>
      </c>
      <c r="T6" s="39">
        <f>(L6*cis_wt3+M6*First_Line_Wt3+N6*Sec_Line_Wt3+O6*Active_Wt3+P6*NonActive_wt3)/SUM(cis_wt3,First_Line_Wt3,Sec_Line_Wt3,Active_Wt3,NonActive_wt3)</f>
        <v>3.6484515989004505E-2</v>
      </c>
      <c r="U6" s="32"/>
      <c r="V6" s="32"/>
      <c r="W6" s="31">
        <v>8.2432822882241453E-3</v>
      </c>
      <c r="X6" s="31">
        <v>1.0021551724282221E-2</v>
      </c>
      <c r="Y6" s="31">
        <v>0.21870967741882644</v>
      </c>
      <c r="Z6" s="39">
        <f>(U6*cis_wt3+V6*First_Line_Wt3+W6*Sec_Line_Wt3+X6*Active_Wt3)/SUM(cis_wt3,First_Line_Wt3,Sec_Line_Wt3,Active_Wt3)</f>
        <v>4.5054850443987989E-3</v>
      </c>
      <c r="AA6" s="39">
        <f>(V6*First_Line_Wt3+W6*Sec_Line_Wt3)/SUM(First_Line_Wt3,Sec_Line_Wt3)</f>
        <v>4.0393064685252328E-3</v>
      </c>
      <c r="AB6" s="39">
        <f>(X6*Active_Wt3+Y6*NonActive_wt3)/SUM(Active_Wt3,NonActive_wt3)</f>
        <v>0.12003066273787724</v>
      </c>
      <c r="AC6" s="39">
        <f>(U6*cis_wt3+V6*First_Line_Wt3+W6*Sec_Line_Wt3+X6*Active_Wt3+Y6*NonActive_wt3)/SUM(cis_wt3,First_Line_Wt3,Sec_Line_Wt3,Active_Wt3,NonActive_wt3)</f>
        <v>3.2283792457272413E-2</v>
      </c>
      <c r="AD6" s="32"/>
      <c r="AE6" s="32"/>
      <c r="AF6" s="31">
        <v>8.2432822882241453E-3</v>
      </c>
      <c r="AG6" s="31">
        <v>9.0517241380634501E-3</v>
      </c>
      <c r="AH6" s="31">
        <v>0.21141129032198072</v>
      </c>
      <c r="AI6" s="39">
        <f t="shared" ref="AI6:AI37" si="3">(AD6*cis_wt3+AE6*First_Line_Wt3+AF6*Sec_Line_Wt3+AG6*Active_Wt3)/SUM(cis_wt3,First_Line_Wt3,Sec_Line_Wt3,Active_Wt3)</f>
        <v>4.3758596028148095E-3</v>
      </c>
      <c r="AJ6" s="39">
        <f t="shared" ref="AJ6:AJ37" si="4">(AE6*First_Line_Wt3+AF6*Sec_Line_Wt3)/SUM(First_Line_Wt3,Sec_Line_Wt3)</f>
        <v>4.0393064685252328E-3</v>
      </c>
      <c r="AK6" s="39">
        <f>(AG6*Active_Wt3+AH6*NonActive_wt3)/SUM(Active_Wt3,NonActive_wt3)</f>
        <v>0.11572476031058331</v>
      </c>
      <c r="AL6" s="39">
        <f t="shared" ref="AL6:AL37" si="5">(AD6*cis_wt3+AE6*First_Line_Wt3+AF6*Sec_Line_Wt3+AG6*Active_Wt3+AH6*NonActive_wt3)/SUM(cis_wt3,First_Line_Wt3,Sec_Line_Wt3,Active_Wt3,NonActive_wt3)</f>
        <v>3.1224511704921246E-2</v>
      </c>
      <c r="AM6" s="32"/>
      <c r="AN6" s="32"/>
      <c r="AO6" s="31">
        <f>$E6+(N6-$E6)*Other_Factor</f>
        <v>1.0205897511660639E-2</v>
      </c>
      <c r="AP6" s="31">
        <f>$F6+(O6-$F6)*Other_Factor</f>
        <v>2.5381311994929816E-2</v>
      </c>
      <c r="AQ6" s="31">
        <f>$G6+(P6-$G6)*Other_Factor</f>
        <v>0.26349417882490345</v>
      </c>
      <c r="AR6" s="39">
        <f>$H6+(Q6-$H6)*Other_Factor</f>
        <v>7.3122309772558625E-3</v>
      </c>
      <c r="AS6" s="39">
        <f>$I6+(R6-$I6)*Other_Factor</f>
        <v>5.0010112955670072E-3</v>
      </c>
      <c r="AT6" s="39">
        <f>$J6+(S6-$J6)*Other_Factor</f>
        <v>0.15090155764227836</v>
      </c>
      <c r="AU6" s="39">
        <f>$K6+(T6-$K6)*Other_Factor</f>
        <v>4.0534274029062525E-2</v>
      </c>
      <c r="AV6" s="32"/>
      <c r="AW6" s="32"/>
      <c r="AX6" s="31">
        <f>$E6+(W6-$E6)*Other_Factor</f>
        <v>1.0142474427423913E-2</v>
      </c>
      <c r="AY6" s="31">
        <f>$F6+(X6-$F6)*Other_Factor</f>
        <v>2.2340108715051387E-2</v>
      </c>
      <c r="AZ6" s="31">
        <f>$G6+(Y6-$G6)*Other_Factor</f>
        <v>0.24607015510176519</v>
      </c>
      <c r="BA6" s="39">
        <f>$H6+(Z6-$H6)*Other_Factor</f>
        <v>6.8813900262214229E-3</v>
      </c>
      <c r="BB6" s="39">
        <f>$I6+(AA6-$I6)*Other_Factor</f>
        <v>4.9699332291544083E-3</v>
      </c>
      <c r="BC6" s="39">
        <f>$J6+(AB6-$J6)*Other_Factor</f>
        <v>0.14027850807591263</v>
      </c>
      <c r="BD6" s="39">
        <f>$K6+(AC6-$K6)*Other_Factor</f>
        <v>3.7899732722147458E-2</v>
      </c>
      <c r="BE6" s="32"/>
      <c r="BF6" s="32"/>
      <c r="BG6" s="31">
        <f>$E6+(AF6-$E6)*Other_Factor</f>
        <v>1.0142474427423913E-2</v>
      </c>
      <c r="BH6" s="31">
        <f>$F6+(AG6-$F6)*Other_Factor</f>
        <v>2.1731868059083833E-2</v>
      </c>
      <c r="BI6" s="31">
        <f>$G6+(AH6-$G6)*Other_Factor</f>
        <v>0.24149287165636607</v>
      </c>
      <c r="BJ6" s="39">
        <f>$H6+(AI6-$H6)*Other_Factor</f>
        <v>6.8000936548462485E-3</v>
      </c>
      <c r="BK6" s="39">
        <f>$I6+(AJ6-$I6)*Other_Factor</f>
        <v>4.9699332291544083E-3</v>
      </c>
      <c r="BL6" s="39">
        <f>$J6+(AK6-$J6)*Other_Factor</f>
        <v>0.13757800238384338</v>
      </c>
      <c r="BM6" s="39">
        <f>$K6+(AL6-$K6)*Other_Factor</f>
        <v>3.7235390287657724E-2</v>
      </c>
      <c r="BN6" s="47"/>
      <c r="BO6" s="47"/>
      <c r="BP6" s="39">
        <f>AO6*(1-SUM(BP$11:BP$13))/(SUM(AO$6:AO$21)-SUM(AO$11:AO$13))</f>
        <v>1.0241978862594535E-2</v>
      </c>
      <c r="BQ6" s="39">
        <f>AP6*(1-SUM(BQ$11:BQ$13))/(SUM(AP$6:AP$21)-SUM(AP$11:AP$13))</f>
        <v>2.5562594325454095E-2</v>
      </c>
      <c r="BR6" s="39">
        <f t="shared" ref="BR6:BX10" si="6">AQ6*(1-SUM(BR$11:BR$13))/(SUM(AQ$6:AQ$21)-SUM(AQ$11:AQ$13))</f>
        <v>0.26440803139518254</v>
      </c>
      <c r="BS6" s="39">
        <f t="shared" si="6"/>
        <v>7.334163066139209E-3</v>
      </c>
      <c r="BT6" s="39">
        <f t="shared" si="6"/>
        <v>5.0140772670440627E-3</v>
      </c>
      <c r="BU6" s="39">
        <f t="shared" si="6"/>
        <v>0.15167269568028169</v>
      </c>
      <c r="BV6" s="39">
        <f t="shared" si="6"/>
        <v>4.0658274924429118E-2</v>
      </c>
      <c r="BW6" s="47"/>
      <c r="BX6" s="47"/>
      <c r="BY6" s="39">
        <f t="shared" ref="BY6:CG10" si="7">AX6*(1-SUM(BY$11:BY$13))/(SUM(AX$6:AX$21)-SUM(AX$11:AX$13))</f>
        <v>1.0176717469022621E-2</v>
      </c>
      <c r="BZ6" s="39">
        <f t="shared" si="7"/>
        <v>2.2486282553336564E-2</v>
      </c>
      <c r="CA6" s="39">
        <f t="shared" si="7"/>
        <v>0.24694686516290798</v>
      </c>
      <c r="CB6" s="39">
        <f t="shared" si="7"/>
        <v>6.9015405534172966E-3</v>
      </c>
      <c r="CC6" s="39">
        <f t="shared" si="7"/>
        <v>4.9827935931462701E-3</v>
      </c>
      <c r="CD6" s="39">
        <f t="shared" si="7"/>
        <v>0.14096471122071697</v>
      </c>
      <c r="CE6" s="39">
        <f t="shared" si="7"/>
        <v>3.8013817483156687E-2</v>
      </c>
      <c r="CF6" s="47"/>
      <c r="CG6" s="47"/>
      <c r="CH6" s="39">
        <f t="shared" ref="CH6:CN10" si="8">BG6*(1-SUM(CH$11:CH$13))/(SUM(BG$6:BG$21)-SUM(BG$11:BG$13))</f>
        <v>1.0141776006555383E-2</v>
      </c>
      <c r="CI6" s="39">
        <f t="shared" si="8"/>
        <v>2.1745541399383214E-2</v>
      </c>
      <c r="CJ6" s="39">
        <f t="shared" si="8"/>
        <v>0.24168766630556304</v>
      </c>
      <c r="CK6" s="39">
        <f t="shared" si="8"/>
        <v>6.7983881532555652E-3</v>
      </c>
      <c r="CL6" s="39">
        <f t="shared" si="8"/>
        <v>4.968200192397079E-3</v>
      </c>
      <c r="CM6" s="39">
        <f t="shared" si="8"/>
        <v>0.13767817437026619</v>
      </c>
      <c r="CN6" s="39">
        <f t="shared" si="8"/>
        <v>3.7231162693920967E-2</v>
      </c>
      <c r="CO6" s="103"/>
      <c r="CP6" s="104"/>
      <c r="CQ6" s="104"/>
      <c r="CR6" s="104"/>
      <c r="CS6" s="104"/>
      <c r="CT6" s="104"/>
      <c r="CU6" s="104"/>
      <c r="CV6" s="104"/>
      <c r="CW6" s="105"/>
    </row>
    <row r="7" spans="1:101" x14ac:dyDescent="0.25">
      <c r="A7" s="89"/>
      <c r="B7" s="2" t="s">
        <v>15</v>
      </c>
      <c r="C7" s="7">
        <v>0.12692793931688351</v>
      </c>
      <c r="D7" s="7">
        <v>2.9773409773174331E-2</v>
      </c>
      <c r="E7" s="7">
        <v>1.3331407107568425E-2</v>
      </c>
      <c r="F7" s="7">
        <v>6.52533039647539E-2</v>
      </c>
      <c r="G7" s="7">
        <v>3.0256622516666318E-2</v>
      </c>
      <c r="H7" s="7">
        <f>(C7*cis_wt3+D7*First_Line_Wt3+E7*Sec_Line_Wt3+F7*Active_Wt3)/SUM(cis_wt3,First_Line_Wt3,Sec_Line_Wt3,Active_Wt3)</f>
        <v>3.6219636572877176E-2</v>
      </c>
      <c r="I7" s="7">
        <f>(D7*First_Line_Wt3+E7*Sec_Line_Wt3)/SUM(First_Line_Wt3,Sec_Line_Wt3)</f>
        <v>2.1716632703005754E-2</v>
      </c>
      <c r="J7" s="7">
        <f>(F7*Active_Wt3+G7*NonActive_wt3)/SUM(Active_Wt3,NonActive_wt3)</f>
        <v>4.6804943274767891E-2</v>
      </c>
      <c r="K7" s="7">
        <f>(C7*cis_wt3+D7*First_Line_Wt3+E7*Sec_Line_Wt3+F7*Active_Wt3+G7*NonActive_wt3)/SUM(cis_wt3,First_Line_Wt3,Sec_Line_Wt3,Active_Wt3,NonActive_wt3)</f>
        <v>3.5446344343044583E-2</v>
      </c>
      <c r="L7" s="7">
        <v>0.13733252131585477</v>
      </c>
      <c r="M7" s="7">
        <v>2.5773955773798554E-2</v>
      </c>
      <c r="N7" s="7">
        <v>1.4284888760231752E-2</v>
      </c>
      <c r="O7" s="7">
        <v>3.1325431034877046E-2</v>
      </c>
      <c r="P7" s="7">
        <v>4.1854838709815378E-2</v>
      </c>
      <c r="Q7" s="40">
        <f>(L7*cis_wt3+M7*First_Line_Wt3+N7*Sec_Line_Wt3+O7*Active_Wt3)/SUM(cis_wt3,First_Line_Wt3,Sec_Line_Wt3,Active_Wt3)</f>
        <v>3.1311177420911315E-2</v>
      </c>
      <c r="R7" s="40">
        <f>(M7*First_Line_Wt3+N7*Sec_Line_Wt3)/SUM(First_Line_Wt3,Sec_Line_Wt3)</f>
        <v>2.0144176144449244E-2</v>
      </c>
      <c r="S7" s="40">
        <f>(O7*Active_Wt3+P7*NonActive_wt3)/SUM(Active_Wt3,NonActive_wt3)</f>
        <v>3.6875966188540429E-2</v>
      </c>
      <c r="T7" s="40">
        <f>(L7*cis_wt3+M7*First_Line_Wt3+N7*Sec_Line_Wt3+O7*Active_Wt3+P7*NonActive_wt3)/SUM(cis_wt3,First_Line_Wt3,Sec_Line_Wt3,Active_Wt3,NonActive_wt3)</f>
        <v>3.2678494564865393E-2</v>
      </c>
      <c r="U7" s="7">
        <v>0.10231425091404002</v>
      </c>
      <c r="V7" s="7">
        <v>2.5487305487121508E-2</v>
      </c>
      <c r="W7" s="7">
        <v>1.110661658462399E-2</v>
      </c>
      <c r="X7" s="7">
        <v>2.6691810344747477E-2</v>
      </c>
      <c r="Y7" s="7">
        <v>4.4233870967864311E-2</v>
      </c>
      <c r="Z7" s="40">
        <f>(U7*cis_wt3+V7*First_Line_Wt3+W7*Sec_Line_Wt3+X7*Active_Wt3)/SUM(cis_wt3,First_Line_Wt3,Sec_Line_Wt3,Active_Wt3)</f>
        <v>2.6466233693929492E-2</v>
      </c>
      <c r="AA7" s="40">
        <f>(V7*First_Line_Wt3+W7*Sec_Line_Wt3)/SUM(First_Line_Wt3,Sec_Line_Wt3)</f>
        <v>1.8440596703571992E-2</v>
      </c>
      <c r="AB7" s="40">
        <f>(X7*Active_Wt3+Y7*NonActive_wt3)/SUM(Active_Wt3,NonActive_wt3)</f>
        <v>3.5939037459721393E-2</v>
      </c>
      <c r="AC7" s="40">
        <f>(U7*cis_wt3+V7*First_Line_Wt3+W7*Sec_Line_Wt3+X7*Active_Wt3+Y7*NonActive_wt3)/SUM(cis_wt3,First_Line_Wt3,Sec_Line_Wt3,Active_Wt3,NonActive_wt3)</f>
        <v>2.8770366422261263E-2</v>
      </c>
      <c r="AD7" s="7">
        <v>9.9269183922596635E-2</v>
      </c>
      <c r="AE7" s="7">
        <v>2.6197106196955602E-2</v>
      </c>
      <c r="AF7" s="7">
        <v>1.0008668014868582E-2</v>
      </c>
      <c r="AG7" s="7">
        <v>2.6422413793002041E-2</v>
      </c>
      <c r="AH7" s="7">
        <v>4.3879032258231705E-2</v>
      </c>
      <c r="AI7" s="7">
        <f t="shared" si="3"/>
        <v>2.6040928297169599E-2</v>
      </c>
      <c r="AJ7" s="7">
        <f t="shared" si="4"/>
        <v>1.8264578742735425E-2</v>
      </c>
      <c r="AK7" s="7">
        <f>(AG7*Active_Wt3+AH7*NonActive_wt3)/SUM(Active_Wt3,NonActive_wt3)</f>
        <v>3.5624600416088996E-2</v>
      </c>
      <c r="AL7" s="33">
        <f t="shared" si="5"/>
        <v>2.8354199246727062E-2</v>
      </c>
      <c r="AM7" s="7">
        <f>$C7+(L7-$C7)*Other_Factor</f>
        <v>0.13345331544564107</v>
      </c>
      <c r="AN7" s="7">
        <f>$D7+(M7-$D7)*Other_Factor</f>
        <v>2.7265097410585332E-2</v>
      </c>
      <c r="AO7" s="7">
        <f>$E7+(N7-$E7)*Other_Factor</f>
        <v>1.3929396187390444E-2</v>
      </c>
      <c r="AP7" s="7">
        <f>$F7+(O7-$F7)*Other_Factor</f>
        <v>4.397497369276146E-2</v>
      </c>
      <c r="AQ7" s="7">
        <f>$G7+(P7-$G7)*Other_Factor</f>
        <v>3.7530602681407885E-2</v>
      </c>
      <c r="AR7" s="40">
        <f>$H7+(Q7-$H7)*Other_Factor</f>
        <v>3.3141229176752426E-2</v>
      </c>
      <c r="AS7" s="40">
        <f>$I7+(R7-$I7)*Other_Factor</f>
        <v>2.0730445031869382E-2</v>
      </c>
      <c r="AT7" s="40">
        <f>$J7+(S7-$J7)*Other_Factor</f>
        <v>4.0577849282154313E-2</v>
      </c>
      <c r="AU7" s="40">
        <f>$K7+(T7-$K7)*Other_Factor</f>
        <v>3.3710449439020268E-2</v>
      </c>
      <c r="AV7" s="7">
        <f>$C7+(U7-$C7)*Other_Factor</f>
        <v>0.11149112746221487</v>
      </c>
      <c r="AW7" s="7">
        <f>$D7+(V7-$D7)*Other_Factor</f>
        <v>2.7085320756591074E-2</v>
      </c>
      <c r="AX7" s="7">
        <f>$E7+(W7-$E7)*Other_Factor</f>
        <v>1.1936099254610656E-2</v>
      </c>
      <c r="AY7" s="7">
        <f>$F7+(X7-$F7)*Other_Factor</f>
        <v>4.1068935002876741E-2</v>
      </c>
      <c r="AZ7" s="7">
        <f>$G7+(Y7-$G7)*Other_Factor</f>
        <v>3.9022645351430726E-2</v>
      </c>
      <c r="BA7" s="40">
        <f>$H7+(Z7-$H7)*Other_Factor</f>
        <v>3.0102656349478184E-2</v>
      </c>
      <c r="BB7" s="40">
        <f>$I7+(AA7-$I7)*Other_Factor</f>
        <v>1.9662021848886952E-2</v>
      </c>
      <c r="BC7" s="40">
        <f>$J7+(AB7-$J7)*Other_Factor</f>
        <v>3.9990241595272952E-2</v>
      </c>
      <c r="BD7" s="40">
        <f>$K7+(AC7-$K7)*Other_Factor</f>
        <v>3.125941333854107E-2</v>
      </c>
      <c r="BE7" s="7">
        <f>$C7+(AD7-$C7)*Other_Factor</f>
        <v>0.10958137198540699</v>
      </c>
      <c r="BF7" s="7">
        <f>$D7+(AE7-$D7)*Other_Factor</f>
        <v>2.753048199503242E-2</v>
      </c>
      <c r="BG7" s="7">
        <f>$E7+(AF7-$E7)*Other_Factor</f>
        <v>1.1247505768741277E-2</v>
      </c>
      <c r="BH7" s="7">
        <f>$F7+(AG7-$F7)*Other_Factor</f>
        <v>4.0899979265096691E-2</v>
      </c>
      <c r="BI7" s="7">
        <f>$G7+(AH7-$G7)*Other_Factor</f>
        <v>3.8800103393894642E-2</v>
      </c>
      <c r="BJ7" s="7">
        <f>$H7+(AI7-$H7)*Other_Factor</f>
        <v>2.9835920243815969E-2</v>
      </c>
      <c r="BK7" s="7">
        <f>$I7+(AJ7-$I7)*Other_Factor</f>
        <v>1.9551629773550426E-2</v>
      </c>
      <c r="BL7" s="7">
        <f>$J7+(AK7-$J7)*Other_Factor</f>
        <v>3.9793038096014761E-2</v>
      </c>
      <c r="BM7" s="33">
        <f>$K7+(AL7-$K7)*Other_Factor</f>
        <v>3.0998408393501296E-2</v>
      </c>
      <c r="BN7" s="40">
        <f t="shared" ref="BN7:BO10" si="9">AM7*(1-SUM(BN$11:BN$13))/(SUM(AM$6:AM$21)-SUM(AM$11:AM$13))</f>
        <v>0.13357306646784295</v>
      </c>
      <c r="BO7" s="40">
        <f t="shared" si="9"/>
        <v>2.7313118242910415E-2</v>
      </c>
      <c r="BP7" s="40">
        <f>AO7*(1-SUM(BP$11:BP$13))/(SUM(AO$6:AO$21)-SUM(AO$11:AO$13))</f>
        <v>1.3978641384254342E-2</v>
      </c>
      <c r="BQ7" s="40">
        <f>AP7*(1-SUM(BQ$11:BQ$13))/(SUM(AP$6:AP$21)-SUM(AP$11:AP$13))</f>
        <v>4.4289058548475785E-2</v>
      </c>
      <c r="BR7" s="40">
        <f t="shared" si="6"/>
        <v>3.7660766610939402E-2</v>
      </c>
      <c r="BS7" s="40">
        <f t="shared" si="6"/>
        <v>3.3240631997351056E-2</v>
      </c>
      <c r="BT7" s="40">
        <f t="shared" si="6"/>
        <v>2.078460675786532E-2</v>
      </c>
      <c r="BU7" s="40">
        <f t="shared" si="6"/>
        <v>4.0785210449068257E-2</v>
      </c>
      <c r="BV7" s="40">
        <f t="shared" si="6"/>
        <v>3.3813575152105736E-2</v>
      </c>
      <c r="BW7" s="40">
        <f t="shared" si="6"/>
        <v>0.11161077051130665</v>
      </c>
      <c r="BX7" s="40">
        <f t="shared" si="6"/>
        <v>2.7135338935469943E-2</v>
      </c>
      <c r="BY7" s="40">
        <f t="shared" si="7"/>
        <v>1.1976397935788181E-2</v>
      </c>
      <c r="BZ7" s="40">
        <f t="shared" si="7"/>
        <v>4.1337653653274825E-2</v>
      </c>
      <c r="CA7" s="40">
        <f t="shared" si="7"/>
        <v>3.9161677026271005E-2</v>
      </c>
      <c r="CB7" s="40">
        <f t="shared" si="7"/>
        <v>3.0190804876611046E-2</v>
      </c>
      <c r="CC7" s="40">
        <f t="shared" si="7"/>
        <v>1.9712899948477768E-2</v>
      </c>
      <c r="CD7" s="40">
        <f t="shared" si="7"/>
        <v>4.0185862648850962E-2</v>
      </c>
      <c r="CE7" s="40">
        <f t="shared" si="7"/>
        <v>3.1353509587877734E-2</v>
      </c>
      <c r="CF7" s="40">
        <f t="shared" si="7"/>
        <v>0.10952086213428407</v>
      </c>
      <c r="CG7" s="40">
        <f t="shared" si="7"/>
        <v>2.7513590503989261E-2</v>
      </c>
      <c r="CH7" s="40">
        <f t="shared" si="8"/>
        <v>1.124673125431642E-2</v>
      </c>
      <c r="CI7" s="40">
        <f t="shared" si="8"/>
        <v>4.0925712871301582E-2</v>
      </c>
      <c r="CJ7" s="40">
        <f t="shared" si="8"/>
        <v>3.8831400601458489E-2</v>
      </c>
      <c r="CK7" s="40">
        <f t="shared" si="8"/>
        <v>2.982843722784323E-2</v>
      </c>
      <c r="CL7" s="40">
        <f t="shared" si="8"/>
        <v>1.9544812037476128E-2</v>
      </c>
      <c r="CM7" s="40">
        <f t="shared" si="8"/>
        <v>3.9822011824392899E-2</v>
      </c>
      <c r="CN7" s="48">
        <f t="shared" si="8"/>
        <v>3.0994888927848824E-2</v>
      </c>
      <c r="CO7" s="106"/>
      <c r="CP7" s="72"/>
      <c r="CQ7" s="72"/>
      <c r="CR7" s="72"/>
      <c r="CS7" s="72"/>
      <c r="CT7" s="72"/>
      <c r="CU7" s="72"/>
      <c r="CV7" s="72"/>
      <c r="CW7" s="107"/>
    </row>
    <row r="8" spans="1:101" x14ac:dyDescent="0.25">
      <c r="A8" s="89"/>
      <c r="B8" s="2" t="s">
        <v>14</v>
      </c>
      <c r="C8" s="7">
        <v>0.10796460177201148</v>
      </c>
      <c r="D8" s="7">
        <v>1.9729729730018984E-2</v>
      </c>
      <c r="E8" s="8"/>
      <c r="F8" s="8"/>
      <c r="G8" s="8"/>
      <c r="H8" s="7">
        <f>(C8*cis_wt3+D8*First_Line_Wt3+E8*Sec_Line_Wt3+F8*Active_Wt3)/SUM(cis_wt3,First_Line_Wt3,Sec_Line_Wt3,Active_Wt3)</f>
        <v>1.6797794599724629E-2</v>
      </c>
      <c r="I8" s="7">
        <f>(D8*First_Line_Wt3+E8*Sec_Line_Wt3)/SUM(First_Line_Wt3,Sec_Line_Wt3)</f>
        <v>1.0061927253502209E-2</v>
      </c>
      <c r="J8" s="37"/>
      <c r="K8" s="7">
        <f>(C8*cis_wt3+D8*First_Line_Wt3+E8*Sec_Line_Wt3+F8*Active_Wt3+G8*NonActive_wt3)/SUM(cis_wt3,First_Line_Wt3,Sec_Line_Wt3,Active_Wt3,NonActive_wt3)</f>
        <v>1.4619432462751046E-2</v>
      </c>
      <c r="L8" s="7">
        <v>0.11242387332801389</v>
      </c>
      <c r="M8" s="7">
        <v>1.4488124488139074E-2</v>
      </c>
      <c r="N8" s="8"/>
      <c r="O8" s="8"/>
      <c r="P8" s="8"/>
      <c r="Q8" s="40">
        <f>(L8*cis_wt3+M8*First_Line_Wt3+N8*Sec_Line_Wt3+O8*Active_Wt3)/SUM(cis_wt3,First_Line_Wt3,Sec_Line_Wt3,Active_Wt3)</f>
        <v>1.507062661456607E-2</v>
      </c>
      <c r="R8" s="40">
        <f>(M8*First_Line_Wt3+N8*Sec_Line_Wt3)/SUM(First_Line_Wt3,Sec_Line_Wt3)</f>
        <v>7.3887709884609253E-3</v>
      </c>
      <c r="S8" s="41"/>
      <c r="T8" s="46">
        <f>(L8*cis_wt3+M8*First_Line_Wt3+N8*Sec_Line_Wt3+O8*Active_Wt3+P8*NonActive_wt3)/SUM(cis_wt3,First_Line_Wt3,Sec_Line_Wt3,Active_Wt3,NonActive_wt3)</f>
        <v>1.311624610331876E-2</v>
      </c>
      <c r="U8" s="7">
        <v>0.10846528623869527</v>
      </c>
      <c r="V8" s="7">
        <v>1.4815724815703262E-2</v>
      </c>
      <c r="W8" s="8"/>
      <c r="X8" s="8"/>
      <c r="Y8" s="8"/>
      <c r="Z8" s="40">
        <f>(U8*cis_wt3+V8*First_Line_Wt3+W8*Sec_Line_Wt3+X8*Active_Wt3)/SUM(cis_wt3,First_Line_Wt3,Sec_Line_Wt3,Active_Wt3)</f>
        <v>1.4874843115982738E-2</v>
      </c>
      <c r="AA8" s="40">
        <f>(V8*First_Line_Wt3+W8*Sec_Line_Wt3)/SUM(First_Line_Wt3,Sec_Line_Wt3)</f>
        <v>7.5558432549988203E-3</v>
      </c>
      <c r="AB8" s="8"/>
      <c r="AC8" s="40">
        <f>(U8*cis_wt3+V8*First_Line_Wt3+W8*Sec_Line_Wt3+X8*Active_Wt3+Y8*NonActive_wt3)/SUM(cis_wt3,First_Line_Wt3,Sec_Line_Wt3,Active_Wt3,NonActive_wt3)</f>
        <v>1.2945852090112581E-2</v>
      </c>
      <c r="AD8" s="7">
        <v>0.1020706455565305</v>
      </c>
      <c r="AE8" s="7">
        <v>1.4256074256045907E-2</v>
      </c>
      <c r="AF8" s="8"/>
      <c r="AG8" s="8"/>
      <c r="AH8" s="8"/>
      <c r="AI8" s="7">
        <f t="shared" si="3"/>
        <v>1.4123330580677648E-2</v>
      </c>
      <c r="AJ8" s="7">
        <f t="shared" si="4"/>
        <v>7.2704281329616319E-3</v>
      </c>
      <c r="AK8" s="8"/>
      <c r="AL8" s="33">
        <f t="shared" si="5"/>
        <v>1.2291796780078986E-2</v>
      </c>
      <c r="AM8" s="7">
        <f>$C8+(L8-$C8)*Other_Factor</f>
        <v>0.11076129501409104</v>
      </c>
      <c r="AN8" s="7">
        <f>$D8+(M8-$D8)*Other_Factor</f>
        <v>1.6442385199972952E-2</v>
      </c>
      <c r="AO8" s="8"/>
      <c r="AP8" s="8"/>
      <c r="AQ8" s="8"/>
      <c r="AR8" s="40">
        <f>$H8+(Q8-$H8)*Other_Factor</f>
        <v>1.5714577538066384E-2</v>
      </c>
      <c r="AS8" s="40">
        <f>$I8+(R8-$I8)*Other_Factor</f>
        <v>8.3854206834099391E-3</v>
      </c>
      <c r="AT8" s="41"/>
      <c r="AU8" s="46">
        <f>$K8+(T8-$K8)*Other_Factor</f>
        <v>1.3676688545899485E-2</v>
      </c>
      <c r="AV8" s="7">
        <f>$C8+(U8-$C8)*Other_Factor</f>
        <v>0.10827861289396343</v>
      </c>
      <c r="AW8" s="7">
        <f>$D8+(V8-$D8)*Other_Factor</f>
        <v>1.6647844233067397E-2</v>
      </c>
      <c r="AX8" s="8"/>
      <c r="AY8" s="8"/>
      <c r="AZ8" s="8"/>
      <c r="BA8" s="40">
        <f>$H8+(Z8-$H8)*Other_Factor</f>
        <v>1.5591789234971974E-2</v>
      </c>
      <c r="BB8" s="40">
        <f>$I8+(AA8-$I8)*Other_Factor</f>
        <v>8.4902023440236573E-3</v>
      </c>
      <c r="BC8" s="8"/>
      <c r="BD8" s="40">
        <f>$K8+(AC8-$K8)*Other_Factor</f>
        <v>1.3569823606359509E-2</v>
      </c>
      <c r="BE8" s="7">
        <f>$C8+(AD8-$C8)*Other_Factor</f>
        <v>0.10426812639258302</v>
      </c>
      <c r="BF8" s="7">
        <f>$D8+(AE8-$D8)*Other_Factor</f>
        <v>1.6296851718154738E-2</v>
      </c>
      <c r="BG8" s="8"/>
      <c r="BH8" s="8"/>
      <c r="BI8" s="8"/>
      <c r="BJ8" s="7">
        <f>$H8+(AI8-$H8)*Other_Factor</f>
        <v>1.51204678537933E-2</v>
      </c>
      <c r="BK8" s="7">
        <f>$I8+(AJ8-$I8)*Other_Factor</f>
        <v>8.3112003404533039E-3</v>
      </c>
      <c r="BL8" s="8"/>
      <c r="BM8" s="33">
        <f>$K8+(AL8-$K8)*Other_Factor</f>
        <v>1.3159623859036424E-2</v>
      </c>
      <c r="BN8" s="40">
        <f t="shared" si="9"/>
        <v>0.1108606839146519</v>
      </c>
      <c r="BO8" s="40">
        <f t="shared" si="9"/>
        <v>1.6471344459161433E-2</v>
      </c>
      <c r="BP8" s="41"/>
      <c r="BQ8" s="41"/>
      <c r="BR8" s="41"/>
      <c r="BS8" s="40">
        <f t="shared" si="6"/>
        <v>1.5761711376207046E-2</v>
      </c>
      <c r="BT8" s="40">
        <f t="shared" si="6"/>
        <v>8.4073289857506395E-3</v>
      </c>
      <c r="BU8" s="41"/>
      <c r="BV8" s="46">
        <f t="shared" si="6"/>
        <v>1.3718527746575082E-2</v>
      </c>
      <c r="BW8" s="40">
        <f t="shared" si="6"/>
        <v>0.10839480853834287</v>
      </c>
      <c r="BX8" s="40">
        <f t="shared" si="6"/>
        <v>1.6678587633091355E-2</v>
      </c>
      <c r="BY8" s="41"/>
      <c r="BZ8" s="41"/>
      <c r="CA8" s="41"/>
      <c r="CB8" s="40">
        <f t="shared" si="7"/>
        <v>1.5637446111244711E-2</v>
      </c>
      <c r="CC8" s="40">
        <f t="shared" si="7"/>
        <v>8.5121718730845706E-3</v>
      </c>
      <c r="CD8" s="41"/>
      <c r="CE8" s="40">
        <f t="shared" si="7"/>
        <v>1.3610671126167062E-2</v>
      </c>
      <c r="CF8" s="40">
        <f t="shared" si="7"/>
        <v>0.10421055046803884</v>
      </c>
      <c r="CG8" s="40">
        <f t="shared" si="7"/>
        <v>1.6286852687811621E-2</v>
      </c>
      <c r="CH8" s="41"/>
      <c r="CI8" s="41"/>
      <c r="CJ8" s="41"/>
      <c r="CK8" s="40">
        <f t="shared" si="8"/>
        <v>1.5116675555733089E-2</v>
      </c>
      <c r="CL8" s="40">
        <f t="shared" si="8"/>
        <v>8.3083021897089361E-3</v>
      </c>
      <c r="CM8" s="41"/>
      <c r="CN8" s="48">
        <f t="shared" si="8"/>
        <v>1.315812975509459E-2</v>
      </c>
      <c r="CO8" s="106"/>
      <c r="CP8" s="72"/>
      <c r="CQ8" s="72"/>
      <c r="CR8" s="72"/>
      <c r="CS8" s="72"/>
      <c r="CT8" s="72"/>
      <c r="CU8" s="72"/>
      <c r="CV8" s="72"/>
      <c r="CW8" s="107"/>
    </row>
    <row r="9" spans="1:101" x14ac:dyDescent="0.25">
      <c r="A9" s="89"/>
      <c r="B9" s="2" t="s">
        <v>13</v>
      </c>
      <c r="C9" s="7">
        <v>0.13653603034093917</v>
      </c>
      <c r="D9" s="7">
        <v>9.8779688780332608E-2</v>
      </c>
      <c r="E9" s="7">
        <v>4.9263218722110279E-2</v>
      </c>
      <c r="F9" s="7">
        <v>2.2433920705236806E-2</v>
      </c>
      <c r="G9" s="7">
        <v>5.5447019867478825E-2</v>
      </c>
      <c r="H9" s="7">
        <f>(C9*cis_wt3+D9*First_Line_Wt3+E9*Sec_Line_Wt3+F9*Active_Wt3)/SUM(cis_wt3,First_Line_Wt3,Sec_Line_Wt3,Active_Wt3)</f>
        <v>7.267385590370351E-2</v>
      </c>
      <c r="I9" s="7">
        <f>(D9*First_Line_Wt3+E9*Sec_Line_Wt3)/SUM(First_Line_Wt3,Sec_Line_Wt3)</f>
        <v>7.4516028892033154E-2</v>
      </c>
      <c r="J9" s="7">
        <f>(F9*Active_Wt3+G9*NonActive_wt3)/SUM(Active_Wt3,NonActive_wt3)</f>
        <v>3.9836643924657862E-2</v>
      </c>
      <c r="K9" s="7">
        <f>(C9*cis_wt3+D9*First_Line_Wt3+E9*Sec_Line_Wt3+F9*Active_Wt3+G9*NonActive_wt3)/SUM(cis_wt3,First_Line_Wt3,Sec_Line_Wt3,Active_Wt3,NonActive_wt3)</f>
        <v>7.0439855056843581E-2</v>
      </c>
      <c r="L9" s="7">
        <v>0.12704019488410359</v>
      </c>
      <c r="M9" s="7">
        <v>8.246519246606436E-2</v>
      </c>
      <c r="N9" s="7">
        <v>3.7549841085741352E-2</v>
      </c>
      <c r="O9" s="7">
        <v>1.9181034483130258E-2</v>
      </c>
      <c r="P9" s="7">
        <v>4.3427419354745783E-2</v>
      </c>
      <c r="Q9" s="40">
        <f>(L9*cis_wt3+M9*First_Line_Wt3+N9*Sec_Line_Wt3+O9*Active_Wt3)/SUM(cis_wt3,First_Line_Wt3,Sec_Line_Wt3,Active_Wt3)</f>
        <v>6.0435117888300027E-2</v>
      </c>
      <c r="R9" s="40">
        <f>(M9*First_Line_Wt3+N9*Sec_Line_Wt3)/SUM(First_Line_Wt3,Sec_Line_Wt3)</f>
        <v>6.0456135512404301E-2</v>
      </c>
      <c r="S9" s="40">
        <f>(O9*Active_Wt3+P9*NonActive_wt3)/SUM(Active_Wt3,NonActive_wt3)</f>
        <v>3.196241931824087E-2</v>
      </c>
      <c r="T9" s="40">
        <f>(L9*cis_wt3+M9*First_Line_Wt3+N9*Sec_Line_Wt3+O9*Active_Wt3+P9*NonActive_wt3)/SUM(cis_wt3,First_Line_Wt3,Sec_Line_Wt3,Active_Wt3,NonActive_wt3)</f>
        <v>5.8229535107619815E-2</v>
      </c>
      <c r="U9" s="7">
        <v>0.1163824604141649</v>
      </c>
      <c r="V9" s="7">
        <v>7.7403767404672738E-2</v>
      </c>
      <c r="W9" s="7">
        <v>3.8243282287711136E-2</v>
      </c>
      <c r="X9" s="7">
        <v>2.0150862069370633E-2</v>
      </c>
      <c r="Y9" s="7">
        <v>3.93951612903021E-2</v>
      </c>
      <c r="Z9" s="7">
        <f>(U9*cis_wt3+V9*First_Line_Wt3+W9*Sec_Line_Wt3+X9*Active_Wt3)/SUM(cis_wt3,First_Line_Wt3,Sec_Line_Wt3,Active_Wt3)</f>
        <v>5.7928197909144483E-2</v>
      </c>
      <c r="AA9" s="7">
        <f>(V9*First_Line_Wt3+W9*Sec_Line_Wt3)/SUM(First_Line_Wt3,Sec_Line_Wt3)</f>
        <v>5.8214663439435835E-2</v>
      </c>
      <c r="AB9" s="7">
        <f>(X9*Active_Wt3+Y9*NonActive_wt3)/SUM(Active_Wt3,NonActive_wt3)</f>
        <v>3.0295417454725925E-2</v>
      </c>
      <c r="AC9" s="7">
        <f>(U9*cis_wt3+V9*First_Line_Wt3+W9*Sec_Line_Wt3+X9*Active_Wt3+Y9*NonActive_wt3)/SUM(cis_wt3,First_Line_Wt3,Sec_Line_Wt3,Active_Wt3,NonActive_wt3)</f>
        <v>5.5524807094120887E-2</v>
      </c>
      <c r="AD9" s="7">
        <v>0.10511571254591696</v>
      </c>
      <c r="AE9" s="7">
        <v>7.1067431068359679E-2</v>
      </c>
      <c r="AF9" s="7">
        <v>3.2869112972592554E-2</v>
      </c>
      <c r="AG9" s="7">
        <v>2.0474137931357141E-2</v>
      </c>
      <c r="AH9" s="7">
        <v>3.8508064516095238E-2</v>
      </c>
      <c r="AI9" s="7">
        <f t="shared" si="3"/>
        <v>5.2444567834827725E-2</v>
      </c>
      <c r="AJ9" s="7">
        <f t="shared" si="4"/>
        <v>5.2349800399392687E-2</v>
      </c>
      <c r="AK9" s="7">
        <f t="shared" ref="AK9:AK23" si="10">(AG9*Active_Wt3+AH9*NonActive_wt3)/SUM(Active_Wt3,NonActive_wt3)</f>
        <v>2.99806502212576E-2</v>
      </c>
      <c r="AL9" s="33">
        <f t="shared" si="5"/>
        <v>5.0637262061971618E-2</v>
      </c>
      <c r="AM9" s="7">
        <f>$C9+(L9-$C9)*Other_Factor</f>
        <v>0.1305805870546283</v>
      </c>
      <c r="AN9" s="7">
        <f>$D9+(M9-$D9)*Other_Factor</f>
        <v>8.8547828931243536E-2</v>
      </c>
      <c r="AO9" s="7">
        <f>$E9+(N9-$E9)*Other_Factor</f>
        <v>4.191701348070398E-2</v>
      </c>
      <c r="AP9" s="7">
        <f>$F9+(O9-$F9)*Other_Factor</f>
        <v>2.0393828551088074E-2</v>
      </c>
      <c r="AQ9" s="7">
        <f>$G9+(P9-$G9)*Other_Factor</f>
        <v>4.7908762754339147E-2</v>
      </c>
      <c r="AR9" s="40">
        <f>$H9+(Q9-$H9)*Other_Factor</f>
        <v>6.4998163703889264E-2</v>
      </c>
      <c r="AS9" s="40">
        <f>$I9+(R9-$I9)*Other_Factor</f>
        <v>6.5698174158284342E-2</v>
      </c>
      <c r="AT9" s="40">
        <f>$J9+(S9-$J9)*Other_Factor</f>
        <v>3.4898216096969151E-2</v>
      </c>
      <c r="AU9" s="40">
        <f>$K9+(T9-$K9)*Other_Factor</f>
        <v>6.2781985636521376E-2</v>
      </c>
      <c r="AV9" s="7">
        <f>$C9+(U9-$C9)*Other_Factor</f>
        <v>0.12389644288587162</v>
      </c>
      <c r="AW9" s="7">
        <f>$D9+(V9-$D9)*Other_Factor</f>
        <v>8.5373486869605136E-2</v>
      </c>
      <c r="AX9" s="7">
        <f>$E9+(W9-$E9)*Other_Factor</f>
        <v>4.235191462968603E-2</v>
      </c>
      <c r="AY9" s="7">
        <f>$F9+(X9-$F9)*Other_Factor</f>
        <v>2.1002069207069183E-2</v>
      </c>
      <c r="AZ9" s="7">
        <f>$G9+(Y9-$G9)*Other_Factor</f>
        <v>4.5379876872973374E-2</v>
      </c>
      <c r="BA9" s="7">
        <f>$H9+(Z9-$H9)*Other_Factor</f>
        <v>6.3425914497692956E-2</v>
      </c>
      <c r="BB9" s="7">
        <f>$I9+(AA9-$I9)*Other_Factor</f>
        <v>6.429240424271529E-2</v>
      </c>
      <c r="BC9" s="7">
        <f>$J9+(AB9-$J9)*Other_Factor</f>
        <v>3.3852733042690729E-2</v>
      </c>
      <c r="BD9" s="7">
        <f>$K9+(AC9-$K9)*Other_Factor</f>
        <v>6.1085678411895467E-2</v>
      </c>
      <c r="BE9" s="7">
        <f>$C9+(AD9-$C9)*Other_Factor</f>
        <v>0.11683034762174047</v>
      </c>
      <c r="BF9" s="7">
        <f>$D9+(AE9-$D9)*Other_Factor</f>
        <v>8.1399566737412957E-2</v>
      </c>
      <c r="BG9" s="7">
        <f>$E9+(AF9-$E9)*Other_Factor</f>
        <v>3.8981430725167479E-2</v>
      </c>
      <c r="BH9" s="7">
        <f>$F9+(AG9-$F9)*Other_Factor</f>
        <v>2.1204816092337504E-2</v>
      </c>
      <c r="BI9" s="7">
        <f>$G9+(AH9-$G9)*Other_Factor</f>
        <v>4.4823521979054551E-2</v>
      </c>
      <c r="BJ9" s="7">
        <f>$H9+(AI9-$H9)*Other_Factor</f>
        <v>5.9986780778585214E-2</v>
      </c>
      <c r="BK9" s="7">
        <f>$I9+(AJ9-$I9)*Other_Factor</f>
        <v>6.0614175046798155E-2</v>
      </c>
      <c r="BL9" s="7">
        <f>$J9+(AK9-$J9)*Other_Factor</f>
        <v>3.3655322460353798E-2</v>
      </c>
      <c r="BM9" s="33">
        <f>$K9+(AL9-$K9)*Other_Factor</f>
        <v>5.8020387592507647E-2</v>
      </c>
      <c r="BN9" s="40">
        <f t="shared" si="9"/>
        <v>0.13069776030526878</v>
      </c>
      <c r="BO9" s="40">
        <f t="shared" si="9"/>
        <v>8.8703784377938785E-2</v>
      </c>
      <c r="BP9" s="40">
        <f>AO9*(1-SUM(BP$11:BP$13))/(SUM(AO$6:AO$21)-SUM(AO$11:AO$13))</f>
        <v>4.2065204511602547E-2</v>
      </c>
      <c r="BQ9" s="40">
        <f>AP9*(1-SUM(BQ$11:BQ$13))/(SUM(AP$6:AP$21)-SUM(AP$11:AP$13))</f>
        <v>2.053948850628631E-2</v>
      </c>
      <c r="BR9" s="40">
        <f t="shared" si="6"/>
        <v>4.8074920299743744E-2</v>
      </c>
      <c r="BS9" s="40">
        <f t="shared" si="6"/>
        <v>6.5193117269776626E-2</v>
      </c>
      <c r="BT9" s="40">
        <f t="shared" si="6"/>
        <v>6.5869821534967468E-2</v>
      </c>
      <c r="BU9" s="40">
        <f t="shared" si="6"/>
        <v>3.5076553168575983E-2</v>
      </c>
      <c r="BV9" s="40">
        <f t="shared" si="6"/>
        <v>6.2974045877349658E-2</v>
      </c>
      <c r="BW9" s="40">
        <f t="shared" si="6"/>
        <v>0.12402939829260132</v>
      </c>
      <c r="BX9" s="40">
        <f t="shared" si="6"/>
        <v>8.5531145195904171E-2</v>
      </c>
      <c r="BY9" s="40">
        <f t="shared" si="7"/>
        <v>4.2494903245021164E-2</v>
      </c>
      <c r="BZ9" s="40">
        <f t="shared" si="7"/>
        <v>2.1139488102701501E-2</v>
      </c>
      <c r="CA9" s="40">
        <f t="shared" si="7"/>
        <v>4.5541558384538654E-2</v>
      </c>
      <c r="CB9" s="40">
        <f t="shared" si="7"/>
        <v>6.3611642324503948E-2</v>
      </c>
      <c r="CC9" s="40">
        <f t="shared" si="7"/>
        <v>6.4458769399418595E-2</v>
      </c>
      <c r="CD9" s="40">
        <f t="shared" si="7"/>
        <v>3.4018331124626024E-2</v>
      </c>
      <c r="CE9" s="40">
        <f t="shared" si="7"/>
        <v>6.1269556886020836E-2</v>
      </c>
      <c r="CF9" s="40">
        <f t="shared" si="7"/>
        <v>0.11676583495126422</v>
      </c>
      <c r="CG9" s="40">
        <f t="shared" si="7"/>
        <v>8.1349623548887959E-2</v>
      </c>
      <c r="CH9" s="40">
        <f t="shared" si="8"/>
        <v>3.8978746425108513E-2</v>
      </c>
      <c r="CI9" s="40">
        <f t="shared" si="8"/>
        <v>2.1218157820054054E-2</v>
      </c>
      <c r="CJ9" s="40">
        <f t="shared" si="8"/>
        <v>4.485967783814801E-2</v>
      </c>
      <c r="CK9" s="40">
        <f t="shared" si="8"/>
        <v>5.99717357578501E-2</v>
      </c>
      <c r="CL9" s="40">
        <f t="shared" si="8"/>
        <v>6.0593038627347877E-2</v>
      </c>
      <c r="CM9" s="40">
        <f t="shared" si="8"/>
        <v>3.3679827253606624E-2</v>
      </c>
      <c r="CN9" s="48">
        <f t="shared" si="8"/>
        <v>5.8013800132961896E-2</v>
      </c>
      <c r="CO9" s="108">
        <f>C9/SUM(C$9:C$21)</f>
        <v>0.17845340383330746</v>
      </c>
      <c r="CP9" s="40">
        <f t="shared" ref="CP9:CW21" si="11">D9/SUM(D$9:D$21)</f>
        <v>0.10392426622924597</v>
      </c>
      <c r="CQ9" s="40">
        <f t="shared" si="11"/>
        <v>5.0612996110414393E-2</v>
      </c>
      <c r="CR9" s="40">
        <f t="shared" si="11"/>
        <v>2.5159019329783577E-2</v>
      </c>
      <c r="CS9" s="40">
        <f t="shared" si="11"/>
        <v>8.1822623992050994E-2</v>
      </c>
      <c r="CT9" s="40">
        <f t="shared" si="11"/>
        <v>7.7634335243523811E-2</v>
      </c>
      <c r="CU9" s="40">
        <f t="shared" si="11"/>
        <v>7.7484775931547109E-2</v>
      </c>
      <c r="CV9" s="40">
        <f t="shared" si="11"/>
        <v>5.1147584917585157E-2</v>
      </c>
      <c r="CW9" s="48">
        <f t="shared" si="11"/>
        <v>7.8042118916326772E-2</v>
      </c>
    </row>
    <row r="10" spans="1:101" x14ac:dyDescent="0.25">
      <c r="A10" s="89"/>
      <c r="B10" s="2" t="s">
        <v>12</v>
      </c>
      <c r="C10" s="7">
        <v>0.29829329962200196</v>
      </c>
      <c r="D10" s="7">
        <v>0.20498498498588</v>
      </c>
      <c r="E10" s="7">
        <v>7.5050563420320043E-2</v>
      </c>
      <c r="F10" s="7">
        <v>4.3138766520099521E-2</v>
      </c>
      <c r="G10" s="7">
        <v>9.2069536423526208E-2</v>
      </c>
      <c r="H10" s="7">
        <f>(C10*cis_wt3+D10*First_Line_Wt3+E10*Sec_Line_Wt3+F10*Active_Wt3)/SUM(cis_wt3,First_Line_Wt3,Sec_Line_Wt3,Active_Wt3)</f>
        <v>0.14115011826762286</v>
      </c>
      <c r="I10" s="7">
        <f>(D10*First_Line_Wt3+E10*Sec_Line_Wt3)/SUM(First_Line_Wt3,Sec_Line_Wt3)</f>
        <v>0.14131557137576833</v>
      </c>
      <c r="J10" s="7">
        <f>(F10*Active_Wt3+G10*NonActive_wt3)/SUM(Active_Wt3,NonActive_wt3)</f>
        <v>6.8932426223409921E-2</v>
      </c>
      <c r="K10" s="7">
        <f>(C10*cis_wt3+D10*First_Line_Wt3+E10*Sec_Line_Wt3+F10*Active_Wt3+G10*NonActive_wt3)/SUM(cis_wt3,First_Line_Wt3,Sec_Line_Wt3,Active_Wt3,NonActive_wt3)</f>
        <v>0.13478527790033046</v>
      </c>
      <c r="L10" s="7">
        <v>0.26656516443348499</v>
      </c>
      <c r="M10" s="7">
        <v>0.18129948130016857</v>
      </c>
      <c r="N10" s="7">
        <v>6.3510546084419806E-2</v>
      </c>
      <c r="O10" s="7">
        <v>2.4946120690115391E-2</v>
      </c>
      <c r="P10" s="7">
        <v>7.2451612902921875E-2</v>
      </c>
      <c r="Q10" s="40">
        <f>(L10*cis_wt3+M10*First_Line_Wt3+N10*Sec_Line_Wt3+O10*Active_Wt3)/SUM(cis_wt3,First_Line_Wt3,Sec_Line_Wt3,Active_Wt3)</f>
        <v>0.12219970796012584</v>
      </c>
      <c r="R10" s="40">
        <f>(M10*First_Line_Wt3+N10*Sec_Line_Wt3)/SUM(First_Line_Wt3,Sec_Line_Wt3)</f>
        <v>0.12358150060971566</v>
      </c>
      <c r="S10" s="40">
        <f>(O10*Active_Wt3+P10*NonActive_wt3)/SUM(Active_Wt3,NonActive_wt3)</f>
        <v>4.9988450957834732E-2</v>
      </c>
      <c r="T10" s="40">
        <f>(L10*cis_wt3+M10*First_Line_Wt3+N10*Sec_Line_Wt3+O10*Active_Wt3+P10*NonActive_wt3)/SUM(cis_wt3,First_Line_Wt3,Sec_Line_Wt3,Active_Wt3,NonActive_wt3)</f>
        <v>0.11574830352034585</v>
      </c>
      <c r="U10" s="7">
        <v>0.24890377588319568</v>
      </c>
      <c r="V10" s="7">
        <v>0.16425880425949199</v>
      </c>
      <c r="W10" s="7">
        <v>6.0161802946601214E-2</v>
      </c>
      <c r="X10" s="7">
        <v>2.4030172414310522E-2</v>
      </c>
      <c r="Y10" s="7">
        <v>6.4516129032018144E-2</v>
      </c>
      <c r="Z10" s="7">
        <f>(U10*cis_wt3+V10*First_Line_Wt3+W10*Sec_Line_Wt3+X10*Active_Wt3)/SUM(cis_wt3,First_Line_Wt3,Sec_Line_Wt3,Active_Wt3)</f>
        <v>0.11252170327453573</v>
      </c>
      <c r="AA10" s="7">
        <f>(V10*First_Line_Wt3+W10*Sec_Line_Wt3)/SUM(First_Line_Wt3,Sec_Line_Wt3)</f>
        <v>0.11325003420221623</v>
      </c>
      <c r="AB10" s="7">
        <f>(X10*Active_Wt3+Y10*NonActive_wt3)/SUM(Active_Wt3,NonActive_wt3)</f>
        <v>4.5372182560915755E-2</v>
      </c>
      <c r="AC10" s="7">
        <f>(U10*cis_wt3+V10*First_Line_Wt3+W10*Sec_Line_Wt3+X10*Active_Wt3+Y10*NonActive_wt3)/SUM(cis_wt3,First_Line_Wt3,Sec_Line_Wt3,Active_Wt3,NonActive_wt3)</f>
        <v>0.10629627143747249</v>
      </c>
      <c r="AD10" s="7">
        <v>0.23020706455571066</v>
      </c>
      <c r="AE10" s="7">
        <v>0.15357357357421456</v>
      </c>
      <c r="AF10" s="7">
        <v>5.6087835885064372E-2</v>
      </c>
      <c r="AG10" s="7">
        <v>2.3491379310819641E-2</v>
      </c>
      <c r="AH10" s="7">
        <v>6.08467741932762E-2</v>
      </c>
      <c r="AI10" s="7">
        <f t="shared" si="3"/>
        <v>0.10507058083418372</v>
      </c>
      <c r="AJ10" s="7">
        <f t="shared" si="4"/>
        <v>0.10580440140850318</v>
      </c>
      <c r="AK10" s="7">
        <f t="shared" si="10"/>
        <v>4.3183126356340584E-2</v>
      </c>
      <c r="AL10" s="33">
        <f t="shared" si="5"/>
        <v>9.9335574052937983E-2</v>
      </c>
      <c r="AM10" s="7">
        <f>$C10+(L10-$C10)*Other_Factor</f>
        <v>0.27839456500780874</v>
      </c>
      <c r="AN10" s="7">
        <f>$D10+(M10-$D10)*Other_Factor</f>
        <v>0.19013029689138261</v>
      </c>
      <c r="AO10" s="7">
        <f>$E10+(N10-$E10)*Other_Factor</f>
        <v>6.7813083466144355E-2</v>
      </c>
      <c r="AP10" s="7">
        <f>$F10+(O10-$F10)*Other_Factor</f>
        <v>3.1728999474229094E-2</v>
      </c>
      <c r="AQ10" s="7">
        <f>$G10+(P10-$G10)*Other_Factor</f>
        <v>7.9765886949688627E-2</v>
      </c>
      <c r="AR10" s="40">
        <f>$H10+(Q10-$H10)*Other_Factor</f>
        <v>0.12926510884937534</v>
      </c>
      <c r="AS10" s="40">
        <f>$I10+(R10-$I10)*Other_Factor</f>
        <v>0.1301934059630743</v>
      </c>
      <c r="AT10" s="40">
        <f>$J10+(S10-$J10)*Other_Factor</f>
        <v>5.7051452629854678E-2</v>
      </c>
      <c r="AU10" s="40">
        <f>$K10+(T10-$K10)*Other_Factor</f>
        <v>0.12284597863821661</v>
      </c>
      <c r="AV10" s="7">
        <f>$C10+(U10-$C10)*Other_Factor</f>
        <v>0.2673179832423746</v>
      </c>
      <c r="AW10" s="7">
        <f>$D10+(V10-$D10)*Other_Factor</f>
        <v>0.17944300285207451</v>
      </c>
      <c r="AX10" s="7">
        <f>$E10+(W10-$E10)*Other_Factor</f>
        <v>6.571287333420224E-2</v>
      </c>
      <c r="AY10" s="7">
        <f>$F10+(X10-$F10)*Other_Factor</f>
        <v>3.1154549965858196E-2</v>
      </c>
      <c r="AZ10" s="7">
        <f>$G10+(Y10-$G10)*Other_Factor</f>
        <v>7.4789039535111512E-2</v>
      </c>
      <c r="BA10" s="7">
        <f>$H10+(Z10-$H10)*Other_Factor</f>
        <v>0.12319541563578949</v>
      </c>
      <c r="BB10" s="7">
        <f>$I10+(AA10-$I10)*Other_Factor</f>
        <v>0.12371388527908882</v>
      </c>
      <c r="BC10" s="7">
        <f>$J10+(AB10-$J10)*Other_Factor</f>
        <v>5.4156296668358937E-2</v>
      </c>
      <c r="BD10" s="7">
        <f>$K10+(AC10-$K10)*Other_Factor</f>
        <v>0.1169180072379306</v>
      </c>
      <c r="BE10" s="7">
        <f>$C10+(AD10-$C10)*Other_Factor</f>
        <v>0.25559208461475991</v>
      </c>
      <c r="BF10" s="7">
        <f>$D10+(AE10-$D10)*Other_Factor</f>
        <v>0.17274161405520877</v>
      </c>
      <c r="BG10" s="7">
        <f>$E10+(AF10-$E10)*Other_Factor</f>
        <v>6.3157829083955036E-2</v>
      </c>
      <c r="BH10" s="7">
        <f>$F10+(AG10-$F10)*Other_Factor</f>
        <v>3.081663849029808E-2</v>
      </c>
      <c r="BI10" s="7">
        <f>$G10+(AH10-$G10)*Other_Factor</f>
        <v>7.2487753383007072E-2</v>
      </c>
      <c r="BJ10" s="7">
        <f>$H10+(AI10-$H10)*Other_Factor</f>
        <v>0.11852234212745152</v>
      </c>
      <c r="BK10" s="7">
        <f>$I10+(AJ10-$I10)*Other_Factor</f>
        <v>0.11904425467784088</v>
      </c>
      <c r="BL10" s="7">
        <f>$J10+(AK10-$J10)*Other_Factor</f>
        <v>5.2783400082676228E-2</v>
      </c>
      <c r="BM10" s="33">
        <f>$K10+(AL10-$K10)*Other_Factor</f>
        <v>0.11255251052148034</v>
      </c>
      <c r="BN10" s="40">
        <f t="shared" si="9"/>
        <v>0.27864437546492488</v>
      </c>
      <c r="BO10" s="40">
        <f t="shared" si="9"/>
        <v>0.1904651651285815</v>
      </c>
      <c r="BP10" s="40">
        <f>AO10*(1-SUM(BP$11:BP$13))/(SUM(AO$6:AO$21)-SUM(AO$11:AO$13))</f>
        <v>6.8052825993409199E-2</v>
      </c>
      <c r="BQ10" s="40">
        <f>AP10*(1-SUM(BQ$11:BQ$13))/(SUM(AP$6:AP$21)-SUM(AP$11:AP$13))</f>
        <v>3.1955619239631333E-2</v>
      </c>
      <c r="BR10" s="40">
        <f t="shared" si="6"/>
        <v>8.0042531622199625E-2</v>
      </c>
      <c r="BS10" s="40">
        <f t="shared" si="6"/>
        <v>0.12965282278587681</v>
      </c>
      <c r="BT10" s="40">
        <f t="shared" si="6"/>
        <v>0.13053355783002213</v>
      </c>
      <c r="BU10" s="40">
        <f t="shared" si="6"/>
        <v>5.7342997302644055E-2</v>
      </c>
      <c r="BV10" s="40">
        <f t="shared" si="6"/>
        <v>0.12322178434112381</v>
      </c>
      <c r="BW10" s="40">
        <f t="shared" si="6"/>
        <v>0.26760484677421059</v>
      </c>
      <c r="BX10" s="40">
        <f t="shared" si="6"/>
        <v>0.17977437837078722</v>
      </c>
      <c r="BY10" s="40">
        <f t="shared" si="7"/>
        <v>6.593473326308405E-2</v>
      </c>
      <c r="BZ10" s="40">
        <f t="shared" si="7"/>
        <v>3.1358397682386484E-2</v>
      </c>
      <c r="CA10" s="40">
        <f t="shared" si="7"/>
        <v>7.5055501363432475E-2</v>
      </c>
      <c r="CB10" s="40">
        <f t="shared" si="7"/>
        <v>0.12355616434552932</v>
      </c>
      <c r="CC10" s="40">
        <f t="shared" si="7"/>
        <v>0.12403401143012108</v>
      </c>
      <c r="CD10" s="40">
        <f t="shared" si="7"/>
        <v>5.4421214092948832E-2</v>
      </c>
      <c r="CE10" s="40">
        <f t="shared" si="7"/>
        <v>0.11726995069387006</v>
      </c>
      <c r="CF10" s="40">
        <f t="shared" si="7"/>
        <v>0.25545094895722958</v>
      </c>
      <c r="CG10" s="40">
        <f t="shared" si="7"/>
        <v>0.17263562741003777</v>
      </c>
      <c r="CH10" s="40">
        <f t="shared" si="8"/>
        <v>6.3153479973078908E-2</v>
      </c>
      <c r="CI10" s="40">
        <f t="shared" si="8"/>
        <v>3.0836027821386197E-2</v>
      </c>
      <c r="CJ10" s="40">
        <f t="shared" si="8"/>
        <v>7.2546223955635036E-2</v>
      </c>
      <c r="CK10" s="40">
        <f t="shared" si="8"/>
        <v>0.11849261605994571</v>
      </c>
      <c r="CL10" s="40">
        <f t="shared" si="8"/>
        <v>0.11900274344225821</v>
      </c>
      <c r="CM10" s="40">
        <f t="shared" si="8"/>
        <v>5.2821832229856841E-2</v>
      </c>
      <c r="CN10" s="48">
        <f t="shared" si="8"/>
        <v>0.11253973164942177</v>
      </c>
      <c r="CO10" s="108">
        <f t="shared" ref="CO10:CO21" si="12">C10/SUM(C$9:C$21)</f>
        <v>0.38987111698862609</v>
      </c>
      <c r="CP10" s="40">
        <f t="shared" si="11"/>
        <v>0.21566087538546758</v>
      </c>
      <c r="CQ10" s="40">
        <f t="shared" si="11"/>
        <v>7.7106895834482131E-2</v>
      </c>
      <c r="CR10" s="40">
        <f t="shared" si="11"/>
        <v>4.8378929167243304E-2</v>
      </c>
      <c r="CS10" s="40">
        <f t="shared" si="11"/>
        <v>0.13586611287513314</v>
      </c>
      <c r="CT10" s="40">
        <f t="shared" si="11"/>
        <v>0.15078456296266557</v>
      </c>
      <c r="CU10" s="40">
        <f t="shared" si="11"/>
        <v>0.14694563769031788</v>
      </c>
      <c r="CV10" s="40">
        <f t="shared" si="11"/>
        <v>8.850462228959749E-2</v>
      </c>
      <c r="CW10" s="48">
        <f t="shared" si="11"/>
        <v>0.14933206034537083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42"/>
      <c r="R11" s="42"/>
      <c r="S11" s="42"/>
      <c r="T11" s="42"/>
      <c r="U11" s="8"/>
      <c r="V11" s="8"/>
      <c r="W11" s="8"/>
      <c r="X11" s="8"/>
      <c r="Y11" s="8"/>
      <c r="Z11" s="8"/>
      <c r="AA11" s="8"/>
      <c r="AB11" s="8"/>
      <c r="AC11" s="8"/>
      <c r="AD11" s="7">
        <v>5.1827040194639781E-2</v>
      </c>
      <c r="AE11" s="7">
        <v>6.8544908544691877E-2</v>
      </c>
      <c r="AF11" s="7">
        <v>8.5307714533401705E-2</v>
      </c>
      <c r="AG11" s="7">
        <v>0.11591594827564283</v>
      </c>
      <c r="AH11" s="7">
        <v>7.3709677420152997E-2</v>
      </c>
      <c r="AI11" s="44">
        <f t="shared" si="3"/>
        <v>7.9934713645141431E-2</v>
      </c>
      <c r="AJ11" s="44">
        <f t="shared" si="4"/>
        <v>7.6758883062773786E-2</v>
      </c>
      <c r="AK11" s="44">
        <f t="shared" si="10"/>
        <v>9.3667081357323351E-2</v>
      </c>
      <c r="AL11" s="45">
        <f t="shared" si="5"/>
        <v>7.9127442004016238E-2</v>
      </c>
      <c r="AM11" s="8"/>
      <c r="AN11" s="8"/>
      <c r="AO11" s="8"/>
      <c r="AP11" s="8"/>
      <c r="AQ11" s="8"/>
      <c r="AR11" s="42"/>
      <c r="AS11" s="42"/>
      <c r="AT11" s="42"/>
      <c r="AU11" s="42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3.3925589601862288E-2</v>
      </c>
      <c r="BF11" s="7">
        <f>$D11+(AE11-$D11)*Prod_S_Factor</f>
        <v>4.4868980127962393E-2</v>
      </c>
      <c r="BG11" s="7">
        <f>$E11+(AF11-$E11)*Prod_S_Factor</f>
        <v>5.5841786493382152E-2</v>
      </c>
      <c r="BH11" s="7">
        <f>$F11+(AG11-$F11)*Prod_S_Factor</f>
        <v>7.5877705436029841E-2</v>
      </c>
      <c r="BI11" s="7">
        <f>$G11+(AH11-$G11)*Prod_S_Factor</f>
        <v>4.8249798878161589E-2</v>
      </c>
      <c r="BJ11" s="44">
        <f>$H11+(AI11-$H11)*Prod_S_Factor</f>
        <v>5.2324660638211049E-2</v>
      </c>
      <c r="BK11" s="44">
        <f>$I11+(AJ11-$I11)*Prod_S_Factor</f>
        <v>5.0245785892946482E-2</v>
      </c>
      <c r="BL11" s="44">
        <f>$J11+(AK11-$J11)*Prod_S_Factor</f>
        <v>6.1313764965135971E-2</v>
      </c>
      <c r="BM11" s="45">
        <f>$K11+(AL11-$K11)*Prod_S_Factor</f>
        <v>5.1796226710840686E-2</v>
      </c>
      <c r="BN11" s="41"/>
      <c r="BO11" s="41"/>
      <c r="BP11" s="41"/>
      <c r="BQ11" s="41"/>
      <c r="BR11" s="41"/>
      <c r="BS11" s="42"/>
      <c r="BT11" s="42"/>
      <c r="BU11" s="42"/>
      <c r="BV11" s="42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2" si="13">BE11</f>
        <v>3.3925589601862288E-2</v>
      </c>
      <c r="CG11" s="40">
        <f t="shared" si="13"/>
        <v>4.4868980127962393E-2</v>
      </c>
      <c r="CH11" s="40">
        <f t="shared" si="13"/>
        <v>5.5841786493382152E-2</v>
      </c>
      <c r="CI11" s="40">
        <f t="shared" si="13"/>
        <v>7.5877705436029841E-2</v>
      </c>
      <c r="CJ11" s="40">
        <f t="shared" si="13"/>
        <v>4.8249798878161589E-2</v>
      </c>
      <c r="CK11" s="46">
        <f t="shared" si="13"/>
        <v>5.2324660638211049E-2</v>
      </c>
      <c r="CL11" s="46">
        <f t="shared" si="13"/>
        <v>5.0245785892946482E-2</v>
      </c>
      <c r="CM11" s="46">
        <f t="shared" si="13"/>
        <v>6.1313764965135971E-2</v>
      </c>
      <c r="CN11" s="49">
        <f t="shared" si="13"/>
        <v>5.1796226710840686E-2</v>
      </c>
      <c r="CO11" s="109"/>
      <c r="CP11" s="75"/>
      <c r="CQ11" s="41"/>
      <c r="CR11" s="41"/>
      <c r="CS11" s="41"/>
      <c r="CT11" s="41"/>
      <c r="CU11" s="41"/>
      <c r="CV11" s="41"/>
      <c r="CW11" s="110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42"/>
      <c r="R12" s="42"/>
      <c r="S12" s="42"/>
      <c r="T12" s="42"/>
      <c r="U12" s="7">
        <v>8.8489646771506933E-2</v>
      </c>
      <c r="V12" s="7">
        <v>0.10956319956369454</v>
      </c>
      <c r="W12" s="7">
        <v>9.019936434562538E-2</v>
      </c>
      <c r="X12" s="7">
        <v>9.5668103448395631E-2</v>
      </c>
      <c r="Y12" s="7">
        <v>7.1943548387202627E-2</v>
      </c>
      <c r="Z12" s="7">
        <f t="shared" ref="Z12:Z26" si="14">(U12*cis_wt3+V12*First_Line_Wt3+W12*Sec_Line_Wt3+X12*Active_Wt3)/SUM(cis_wt3,First_Line_Wt3,Sec_Line_Wt3,Active_Wt3)</f>
        <v>9.8529502699019125E-2</v>
      </c>
      <c r="AA12" s="7">
        <f t="shared" ref="AA12:AA26" si="15">(V12*First_Line_Wt3+W12*Sec_Line_Wt3)/SUM(First_Line_Wt3,Sec_Line_Wt3)</f>
        <v>0.10007468975449647</v>
      </c>
      <c r="AB12" s="7">
        <f t="shared" ref="AB12:AB23" si="16">(X12*Active_Wt3+Y12*NonActive_wt3)/SUM(Active_Wt3,NonActive_wt3)</f>
        <v>8.3161799111295731E-2</v>
      </c>
      <c r="AC12" s="7">
        <f t="shared" ref="AC12:AC26" si="17">(U12*cis_wt3+V12*First_Line_Wt3+W12*Sec_Line_Wt3+X12*Active_Wt3+Y12*NonActive_wt3)/SUM(cis_wt3,First_Line_Wt3,Sec_Line_Wt3,Active_Wt3,NonActive_wt3)</f>
        <v>9.5081797947996621E-2</v>
      </c>
      <c r="AD12" s="7">
        <v>8.1485992691464851E-2</v>
      </c>
      <c r="AE12" s="7">
        <v>0.11993447993435315</v>
      </c>
      <c r="AF12" s="7">
        <v>8.6347876336460863E-2</v>
      </c>
      <c r="AG12" s="7">
        <v>9.5614224137981749E-2</v>
      </c>
      <c r="AH12" s="7">
        <v>6.4895161290443093E-2</v>
      </c>
      <c r="AI12" s="44">
        <f t="shared" si="3"/>
        <v>0.10061069464884351</v>
      </c>
      <c r="AJ12" s="44">
        <f t="shared" si="4"/>
        <v>0.10347664427797094</v>
      </c>
      <c r="AK12" s="44">
        <f t="shared" si="10"/>
        <v>7.9420792989077491E-2</v>
      </c>
      <c r="AL12" s="45">
        <f t="shared" si="5"/>
        <v>9.5979052970653692E-2</v>
      </c>
      <c r="AM12" s="8"/>
      <c r="AN12" s="8"/>
      <c r="AO12" s="8"/>
      <c r="AP12" s="8"/>
      <c r="AQ12" s="8"/>
      <c r="AR12" s="42"/>
      <c r="AS12" s="42"/>
      <c r="AT12" s="42"/>
      <c r="AU12" s="42"/>
      <c r="AV12" s="7">
        <f>$C12+(U12-$C12)*Other_Factor</f>
        <v>5.54974941561392E-2</v>
      </c>
      <c r="AW12" s="7">
        <f>$D12+(V12-$D12)*Other_Factor</f>
        <v>6.8714061467718787E-2</v>
      </c>
      <c r="AX12" s="7">
        <f>$E12+(W12-$E12)*Other_Factor</f>
        <v>5.6569766953467611E-2</v>
      </c>
      <c r="AY12" s="7">
        <f>$F12+(X12-$F12)*Other_Factor</f>
        <v>5.9999561595784658E-2</v>
      </c>
      <c r="AZ12" s="7">
        <f>$G12+(Y12-$G12)*Other_Factor</f>
        <v>4.5120381896205215E-2</v>
      </c>
      <c r="BA12" s="7">
        <f>$H12+(Z12-$H12)*Other_Factor</f>
        <v>6.1794127332948284E-2</v>
      </c>
      <c r="BB12" s="7">
        <f>$I12+(AA12-$I12)*Other_Factor</f>
        <v>6.2763212561674817E-2</v>
      </c>
      <c r="BC12" s="7">
        <f>$J12+(AB12-$J12)*Other_Factor</f>
        <v>5.2156061512037173E-2</v>
      </c>
      <c r="BD12" s="7">
        <f>$K12+(AC12-$K12)*Other_Factor</f>
        <v>5.9631852069650763E-2</v>
      </c>
      <c r="BE12" s="7">
        <f>$C12+(AD12-$C12)*Other_Factor</f>
        <v>5.11050565596552E-2</v>
      </c>
      <c r="BF12" s="7">
        <f>$D12+(AE12-$D12)*Other_Factor</f>
        <v>7.5218552024094706E-2</v>
      </c>
      <c r="BG12" s="7">
        <f>$E12+(AF12-$E12)*Other_Factor</f>
        <v>5.4154253488565035E-2</v>
      </c>
      <c r="BH12" s="7">
        <f>$F12+(AG12-$F12)*Other_Factor</f>
        <v>5.9965770448188009E-2</v>
      </c>
      <c r="BI12" s="7">
        <f>$G12+(AH12-$G12)*Other_Factor</f>
        <v>4.0699889375507614E-2</v>
      </c>
      <c r="BJ12" s="44">
        <f>$H12+(AI12-$H12)*Other_Factor</f>
        <v>6.3099375373675839E-2</v>
      </c>
      <c r="BK12" s="44">
        <f>$I12+(AJ12-$I12)*Other_Factor</f>
        <v>6.4896794943051977E-2</v>
      </c>
      <c r="BL12" s="44">
        <f>$J12+(AK12-$J12)*Other_Factor</f>
        <v>4.980983827597902E-2</v>
      </c>
      <c r="BM12" s="45">
        <f>$K12+(AL12-$K12)*Other_Factor</f>
        <v>6.0194577848238812E-2</v>
      </c>
      <c r="BN12" s="41"/>
      <c r="BO12" s="41"/>
      <c r="BP12" s="41"/>
      <c r="BQ12" s="41"/>
      <c r="BR12" s="41"/>
      <c r="BS12" s="42"/>
      <c r="BT12" s="42"/>
      <c r="BU12" s="42"/>
      <c r="BV12" s="42"/>
      <c r="BW12" s="40">
        <f t="shared" ref="BW12:CE12" si="18">AV12</f>
        <v>5.54974941561392E-2</v>
      </c>
      <c r="BX12" s="40">
        <f t="shared" si="18"/>
        <v>6.8714061467718787E-2</v>
      </c>
      <c r="BY12" s="40">
        <f t="shared" si="18"/>
        <v>5.6569766953467611E-2</v>
      </c>
      <c r="BZ12" s="40">
        <f t="shared" si="18"/>
        <v>5.9999561595784658E-2</v>
      </c>
      <c r="CA12" s="40">
        <f t="shared" si="18"/>
        <v>4.5120381896205215E-2</v>
      </c>
      <c r="CB12" s="40">
        <f t="shared" si="18"/>
        <v>6.1794127332948284E-2</v>
      </c>
      <c r="CC12" s="40">
        <f t="shared" si="18"/>
        <v>6.2763212561674817E-2</v>
      </c>
      <c r="CD12" s="40">
        <f t="shared" si="18"/>
        <v>5.2156061512037173E-2</v>
      </c>
      <c r="CE12" s="40">
        <f t="shared" si="18"/>
        <v>5.9631852069650763E-2</v>
      </c>
      <c r="CF12" s="40">
        <f t="shared" si="13"/>
        <v>5.11050565596552E-2</v>
      </c>
      <c r="CG12" s="40">
        <f t="shared" si="13"/>
        <v>7.5218552024094706E-2</v>
      </c>
      <c r="CH12" s="40">
        <f t="shared" si="13"/>
        <v>5.4154253488565035E-2</v>
      </c>
      <c r="CI12" s="40">
        <f t="shared" si="13"/>
        <v>5.9965770448188009E-2</v>
      </c>
      <c r="CJ12" s="40">
        <f t="shared" si="13"/>
        <v>4.0699889375507614E-2</v>
      </c>
      <c r="CK12" s="46">
        <f t="shared" si="13"/>
        <v>6.3099375373675839E-2</v>
      </c>
      <c r="CL12" s="46">
        <f t="shared" si="13"/>
        <v>6.4896794943051977E-2</v>
      </c>
      <c r="CM12" s="46">
        <f t="shared" si="13"/>
        <v>4.980983827597902E-2</v>
      </c>
      <c r="CN12" s="49">
        <f t="shared" si="13"/>
        <v>6.0194577848238812E-2</v>
      </c>
      <c r="CO12" s="109"/>
      <c r="CP12" s="75"/>
      <c r="CQ12" s="41"/>
      <c r="CR12" s="41"/>
      <c r="CS12" s="41"/>
      <c r="CT12" s="41"/>
      <c r="CU12" s="41"/>
      <c r="CV12" s="41"/>
      <c r="CW12" s="110"/>
    </row>
    <row r="13" spans="1:101" x14ac:dyDescent="0.25">
      <c r="A13" s="89"/>
      <c r="B13" s="2" t="s">
        <v>9</v>
      </c>
      <c r="C13" s="7">
        <v>8.4702907710606182E-3</v>
      </c>
      <c r="D13" s="7">
        <v>1.2967512968240066E-3</v>
      </c>
      <c r="E13" s="7">
        <v>3.467206009848919E-3</v>
      </c>
      <c r="F13" s="7">
        <v>4.6420704845194539E-2</v>
      </c>
      <c r="G13" s="7">
        <v>1.7839403973557409E-2</v>
      </c>
      <c r="H13" s="7">
        <f t="shared" ref="H13:H26" si="19">(C13*cis_wt3+D13*First_Line_Wt3+E13*Sec_Line_Wt3+F13*Active_Wt3)/SUM(cis_wt3,First_Line_Wt3,Sec_Line_Wt3,Active_Wt3)</f>
        <v>8.7536444741763766E-3</v>
      </c>
      <c r="I13" s="7">
        <f t="shared" ref="I13:I26" si="20">(D13*First_Line_Wt3+E13*Sec_Line_Wt3)/SUM(First_Line_Wt3,Sec_Line_Wt3)</f>
        <v>2.3602999483710732E-3</v>
      </c>
      <c r="J13" s="7">
        <f t="shared" ref="J13:J23" si="21">(F13*Active_Wt3+G13*NonActive_wt3)/SUM(Active_Wt3,NonActive_wt3)</f>
        <v>3.1354186373975704E-2</v>
      </c>
      <c r="K13" s="7">
        <f t="shared" ref="K13:K26" si="22">(C13*cis_wt3+D13*First_Line_Wt3+E13*Sec_Line_Wt3+F13*Active_Wt3+G13*NonActive_wt3)/SUM(cis_wt3,First_Line_Wt3,Sec_Line_Wt3,Active_Wt3,NonActive_wt3)</f>
        <v>9.9318988195071702E-3</v>
      </c>
      <c r="L13" s="7">
        <v>4.0255785626846431E-2</v>
      </c>
      <c r="M13" s="7">
        <v>6.2942942943236671E-2</v>
      </c>
      <c r="N13" s="7">
        <v>0.12230569199699545</v>
      </c>
      <c r="O13" s="7">
        <v>0.25987068965424176</v>
      </c>
      <c r="P13" s="7">
        <v>0.1329032258072643</v>
      </c>
      <c r="Q13" s="40">
        <f t="shared" ref="Q13:Q26" si="23">(L13*cis_wt3+M13*First_Line_Wt3+N13*Sec_Line_Wt3+O13*Active_Wt3)/SUM(cis_wt3,First_Line_Wt3,Sec_Line_Wt3,Active_Wt3)</f>
        <v>0.11019102577004729</v>
      </c>
      <c r="R13" s="40">
        <f t="shared" ref="R13:R26" si="24">(M13*First_Line_Wt3+N13*Sec_Line_Wt3)/SUM(First_Line_Wt3,Sec_Line_Wt3)</f>
        <v>9.2031396772463095E-2</v>
      </c>
      <c r="S13" s="40">
        <f t="shared" ref="S13:S23" si="25">(O13*Active_Wt3+P13*NonActive_wt3)/SUM(Active_Wt3,NonActive_wt3)</f>
        <v>0.19294029877085711</v>
      </c>
      <c r="T13" s="40">
        <f t="shared" ref="T13:T26" si="26">(L13*cis_wt3+M13*First_Line_Wt3+N13*Sec_Line_Wt3+O13*Active_Wt3+P13*NonActive_wt3)/SUM(cis_wt3,First_Line_Wt3,Sec_Line_Wt3,Active_Wt3,NonActive_wt3)</f>
        <v>0.11313637650134237</v>
      </c>
      <c r="U13" s="7">
        <v>4.4214372715794807E-2</v>
      </c>
      <c r="V13" s="7">
        <v>6.1373191373371411E-2</v>
      </c>
      <c r="W13" s="7">
        <v>0.11087546951783897</v>
      </c>
      <c r="X13" s="7">
        <v>0.23184267241265982</v>
      </c>
      <c r="Y13" s="7">
        <v>0.13038709677495364</v>
      </c>
      <c r="Z13" s="7">
        <f t="shared" si="14"/>
        <v>0.10175406856699643</v>
      </c>
      <c r="AA13" s="7">
        <f t="shared" si="15"/>
        <v>8.5629897054957313E-2</v>
      </c>
      <c r="AB13" s="7">
        <f t="shared" si="16"/>
        <v>0.17836077138867457</v>
      </c>
      <c r="AC13" s="7">
        <f t="shared" si="17"/>
        <v>0.10546724080188807</v>
      </c>
      <c r="AD13" s="7">
        <v>4.2448233860846098E-2</v>
      </c>
      <c r="AE13" s="7">
        <v>5.0840840841005992E-2</v>
      </c>
      <c r="AF13" s="7">
        <v>8.6674371569118239E-2</v>
      </c>
      <c r="AG13" s="7">
        <v>0.1792564655158605</v>
      </c>
      <c r="AH13" s="7">
        <v>0.11606451612945134</v>
      </c>
      <c r="AI13" s="7">
        <f t="shared" si="3"/>
        <v>8.1074625874872436E-2</v>
      </c>
      <c r="AJ13" s="7">
        <f t="shared" si="4"/>
        <v>6.8399697543867183E-2</v>
      </c>
      <c r="AK13" s="7">
        <f t="shared" si="10"/>
        <v>0.14594508207188767</v>
      </c>
      <c r="AL13" s="33">
        <f t="shared" si="5"/>
        <v>8.5612165112831998E-2</v>
      </c>
      <c r="AM13" s="7">
        <f>$C13+(L13-$C13)*Mayzent_factor</f>
        <v>2.7533162613606471E-2</v>
      </c>
      <c r="AN13" s="7">
        <f>$D13+(M13-$D13)*Mayzent_factor</f>
        <v>3.8268126330259299E-2</v>
      </c>
      <c r="AO13" s="7">
        <f>$E13+(N13-$E13)*Mayzent_factor</f>
        <v>7.4738798244405297E-2</v>
      </c>
      <c r="AP13" s="7">
        <f>$F13+(O13-$F13)*Mayzent_factor</f>
        <v>0.17443411862621563</v>
      </c>
      <c r="AQ13" s="7">
        <f>$G13+(P13-$G13)*Mayzent_factor</f>
        <v>8.6847198229440065E-2</v>
      </c>
      <c r="AR13" s="40">
        <f>$H13+(Q13-$H13)*Mayzent_factor</f>
        <v>6.9589186234969874E-2</v>
      </c>
      <c r="AS13" s="40">
        <f>$I13+(R13-$I13)*Mayzent_factor</f>
        <v>5.6139189800294587E-2</v>
      </c>
      <c r="AT13" s="40">
        <f>$J13+(S13-$J13)*Mayzent_factor</f>
        <v>0.12826302375821619</v>
      </c>
      <c r="AU13" s="40">
        <f>$K13+(T13-$K13)*Mayzent_factor</f>
        <v>7.1827230024885377E-2</v>
      </c>
      <c r="AV13" s="7">
        <f>$C13+(U13-$C13)*Mayzent_factor</f>
        <v>2.9907265602927828E-2</v>
      </c>
      <c r="AW13" s="7">
        <f>$D13+(V13-$D13)*Mayzent_factor</f>
        <v>3.7326691467069503E-2</v>
      </c>
      <c r="AX13" s="7">
        <f>$E13+(W13-$E13)*Mayzent_factor</f>
        <v>6.7883694454435997E-2</v>
      </c>
      <c r="AY13" s="7">
        <f>$F13+(X13-$F13)*Mayzent_factor</f>
        <v>0.15762473739427027</v>
      </c>
      <c r="AZ13" s="7">
        <f>$G13+(Y13-$G13)*Mayzent_factor</f>
        <v>8.5338187735821261E-2</v>
      </c>
      <c r="BA13" s="7">
        <f>$H13+(Z13-$H13)*Mayzent_factor</f>
        <v>6.4529248215048615E-2</v>
      </c>
      <c r="BB13" s="7">
        <f>$I13+(AA13-$I13)*Mayzent_factor</f>
        <v>5.2299986752848769E-2</v>
      </c>
      <c r="BC13" s="7">
        <f>$J13+(AB13-$J13)*Mayzent_factor</f>
        <v>0.11951917178194774</v>
      </c>
      <c r="BD13" s="7">
        <f>$K13+(AC13-$K13)*Mayzent_factor</f>
        <v>6.7227781388169289E-2</v>
      </c>
      <c r="BE13" s="7">
        <f>$C13+(AD13-$C13)*Mayzent_factor</f>
        <v>2.8848050423149071E-2</v>
      </c>
      <c r="BF13" s="7">
        <f>$D13+(AE13-$D13)*Mayzent_factor</f>
        <v>3.1010072855020273E-2</v>
      </c>
      <c r="BG13" s="7">
        <f>$E13+(AF13-$E13)*Mayzent_factor</f>
        <v>5.3369450434057449E-2</v>
      </c>
      <c r="BH13" s="7">
        <f>$F13+(AG13-$F13)*Mayzent_factor</f>
        <v>0.12608695176886212</v>
      </c>
      <c r="BI13" s="7">
        <f>$G13+(AH13-$G13)*Mayzent_factor</f>
        <v>7.6748435695197015E-2</v>
      </c>
      <c r="BJ13" s="7">
        <f>$H13+(AI13-$H13)*Mayzent_factor</f>
        <v>5.2127063897837195E-2</v>
      </c>
      <c r="BK13" s="7">
        <f>$I13+(AJ13-$I13)*Mayzent_factor</f>
        <v>4.1966434087028957E-2</v>
      </c>
      <c r="BL13" s="7">
        <f>$J13+(AK13-$J13)*Mayzent_factor</f>
        <v>0.10007835030229692</v>
      </c>
      <c r="BM13" s="33">
        <f>$K13+(AL13-$K13)*Mayzent_factor</f>
        <v>5.5319998765882145E-2</v>
      </c>
      <c r="BN13" s="40">
        <f t="shared" ref="BN13:CN13" si="27">AM13</f>
        <v>2.7533162613606471E-2</v>
      </c>
      <c r="BO13" s="40">
        <f t="shared" si="27"/>
        <v>3.8268126330259299E-2</v>
      </c>
      <c r="BP13" s="40">
        <f t="shared" si="27"/>
        <v>7.4738798244405297E-2</v>
      </c>
      <c r="BQ13" s="40">
        <f t="shared" si="27"/>
        <v>0.17443411862621563</v>
      </c>
      <c r="BR13" s="40">
        <f t="shared" si="27"/>
        <v>8.6847198229440065E-2</v>
      </c>
      <c r="BS13" s="40">
        <f t="shared" si="27"/>
        <v>6.9589186234969874E-2</v>
      </c>
      <c r="BT13" s="40">
        <f t="shared" si="27"/>
        <v>5.6139189800294587E-2</v>
      </c>
      <c r="BU13" s="40">
        <f t="shared" si="27"/>
        <v>0.12826302375821619</v>
      </c>
      <c r="BV13" s="40">
        <f t="shared" si="27"/>
        <v>7.1827230024885377E-2</v>
      </c>
      <c r="BW13" s="40">
        <f t="shared" si="27"/>
        <v>2.9907265602927828E-2</v>
      </c>
      <c r="BX13" s="40">
        <f t="shared" si="27"/>
        <v>3.7326691467069503E-2</v>
      </c>
      <c r="BY13" s="40">
        <f t="shared" si="27"/>
        <v>6.7883694454435997E-2</v>
      </c>
      <c r="BZ13" s="40">
        <f t="shared" si="27"/>
        <v>0.15762473739427027</v>
      </c>
      <c r="CA13" s="40">
        <f t="shared" si="27"/>
        <v>8.5338187735821261E-2</v>
      </c>
      <c r="CB13" s="40">
        <f t="shared" si="27"/>
        <v>6.4529248215048615E-2</v>
      </c>
      <c r="CC13" s="40">
        <f t="shared" si="27"/>
        <v>5.2299986752848769E-2</v>
      </c>
      <c r="CD13" s="40">
        <f t="shared" si="27"/>
        <v>0.11951917178194774</v>
      </c>
      <c r="CE13" s="40">
        <f t="shared" si="27"/>
        <v>6.7227781388169289E-2</v>
      </c>
      <c r="CF13" s="40">
        <f t="shared" si="27"/>
        <v>2.8848050423149071E-2</v>
      </c>
      <c r="CG13" s="40">
        <f t="shared" si="27"/>
        <v>3.1010072855020273E-2</v>
      </c>
      <c r="CH13" s="40">
        <f t="shared" si="27"/>
        <v>5.3369450434057449E-2</v>
      </c>
      <c r="CI13" s="40">
        <f t="shared" si="27"/>
        <v>0.12608695176886212</v>
      </c>
      <c r="CJ13" s="40">
        <f t="shared" si="27"/>
        <v>7.6748435695197015E-2</v>
      </c>
      <c r="CK13" s="40">
        <f t="shared" si="27"/>
        <v>5.2127063897837195E-2</v>
      </c>
      <c r="CL13" s="40">
        <f t="shared" si="27"/>
        <v>4.1966434087028957E-2</v>
      </c>
      <c r="CM13" s="40">
        <f t="shared" si="27"/>
        <v>0.10007835030229692</v>
      </c>
      <c r="CN13" s="48">
        <f t="shared" si="27"/>
        <v>5.5319998765882145E-2</v>
      </c>
      <c r="CO13" s="108">
        <f t="shared" si="12"/>
        <v>1.107072042287428E-2</v>
      </c>
      <c r="CP13" s="40">
        <f t="shared" si="11"/>
        <v>1.3642878274697501E-3</v>
      </c>
      <c r="CQ13" s="40">
        <f t="shared" si="11"/>
        <v>3.5622050049224129E-3</v>
      </c>
      <c r="CR13" s="40">
        <f t="shared" si="11"/>
        <v>5.2059531895813554E-2</v>
      </c>
      <c r="CS13" s="40">
        <f t="shared" si="11"/>
        <v>2.6325433667298361E-2</v>
      </c>
      <c r="CT13" s="40">
        <f t="shared" si="11"/>
        <v>9.3511395708975511E-3</v>
      </c>
      <c r="CU13" s="40">
        <f t="shared" si="11"/>
        <v>2.4543351994208073E-3</v>
      </c>
      <c r="CV13" s="40">
        <f t="shared" si="11"/>
        <v>4.025667707143548E-2</v>
      </c>
      <c r="CW13" s="48">
        <f t="shared" si="11"/>
        <v>1.1003804992378368E-2</v>
      </c>
    </row>
    <row r="14" spans="1:101" x14ac:dyDescent="0.25">
      <c r="A14" s="89"/>
      <c r="B14" s="2" t="s">
        <v>8</v>
      </c>
      <c r="C14" s="7">
        <v>1.4538558786443565E-3</v>
      </c>
      <c r="D14" s="7">
        <v>8.190008190627734E-4</v>
      </c>
      <c r="E14" s="7">
        <v>1.4446691707308001E-3</v>
      </c>
      <c r="F14" s="7">
        <v>8.5903083700537789E-3</v>
      </c>
      <c r="G14" s="7">
        <v>1.8211920529655763E-3</v>
      </c>
      <c r="H14" s="7">
        <f t="shared" si="19"/>
        <v>2.1504022743959049E-3</v>
      </c>
      <c r="I14" s="7">
        <f t="shared" si="20"/>
        <v>1.1255857607982373E-3</v>
      </c>
      <c r="J14" s="7">
        <f t="shared" si="21"/>
        <v>5.0219957700333292E-3</v>
      </c>
      <c r="K14" s="7">
        <f t="shared" si="22"/>
        <v>2.1077098199066544E-3</v>
      </c>
      <c r="L14" s="7">
        <v>5.6638246041031872E-3</v>
      </c>
      <c r="M14" s="7">
        <v>3.276003276088632E-3</v>
      </c>
      <c r="N14" s="7">
        <v>2.0754117307018868E-2</v>
      </c>
      <c r="O14" s="7">
        <v>4.0872844827262028E-2</v>
      </c>
      <c r="P14" s="7">
        <v>2.4169354838559139E-2</v>
      </c>
      <c r="Q14" s="40">
        <f t="shared" si="23"/>
        <v>1.5211089226641068E-2</v>
      </c>
      <c r="R14" s="40">
        <f t="shared" si="24"/>
        <v>1.1840487251557027E-2</v>
      </c>
      <c r="S14" s="40">
        <f t="shared" si="25"/>
        <v>3.2067666869167365E-2</v>
      </c>
      <c r="T14" s="40">
        <f t="shared" si="26"/>
        <v>1.6372809981476034E-2</v>
      </c>
      <c r="U14" s="7">
        <v>5.663824604308876E-3</v>
      </c>
      <c r="V14" s="7">
        <v>4.3680043680910993E-3</v>
      </c>
      <c r="W14" s="7">
        <v>2.0297601849033734E-2</v>
      </c>
      <c r="X14" s="7">
        <v>4.8071120689303894E-2</v>
      </c>
      <c r="Y14" s="7">
        <v>2.666129032257878E-2</v>
      </c>
      <c r="Z14" s="7">
        <f t="shared" si="14"/>
        <v>1.6434368834648976E-2</v>
      </c>
      <c r="AA14" s="7">
        <f t="shared" si="15"/>
        <v>1.2173696796905957E-2</v>
      </c>
      <c r="AB14" s="7">
        <f t="shared" si="16"/>
        <v>3.6785014219390476E-2</v>
      </c>
      <c r="AC14" s="7">
        <f t="shared" si="17"/>
        <v>1.7760610706154721E-2</v>
      </c>
      <c r="AD14" s="7">
        <v>1.0535931790494859E-2</v>
      </c>
      <c r="AE14" s="7">
        <v>1.139776139800929E-2</v>
      </c>
      <c r="AF14" s="7">
        <v>1.8910719445151172E-2</v>
      </c>
      <c r="AG14" s="7">
        <v>4.3545258620326176E-2</v>
      </c>
      <c r="AH14" s="7">
        <v>3.0612903225704344E-2</v>
      </c>
      <c r="AI14" s="7">
        <f t="shared" si="3"/>
        <v>1.8508929394545841E-2</v>
      </c>
      <c r="AJ14" s="7">
        <f t="shared" si="4"/>
        <v>1.5079200292917814E-2</v>
      </c>
      <c r="AK14" s="7">
        <f t="shared" si="10"/>
        <v>3.6728019184496544E-2</v>
      </c>
      <c r="AL14" s="33">
        <f t="shared" si="5"/>
        <v>2.0078590110670268E-2</v>
      </c>
      <c r="AM14" s="7">
        <f t="shared" ref="AM14:AM21" si="28">$C14+(L14-$C14)*Other_Factor</f>
        <v>4.094195435451262E-3</v>
      </c>
      <c r="AN14" s="7">
        <f t="shared" ref="AN14:AN21" si="29">$D14+(M14-$D14)*Other_Factor</f>
        <v>2.35994356745578E-3</v>
      </c>
      <c r="AO14" s="7">
        <f t="shared" ref="AO14:AO21" si="30">$E14+(N14-$E14)*Other_Factor</f>
        <v>1.3554854081616627E-2</v>
      </c>
      <c r="AP14" s="7">
        <f t="shared" ref="AP14:AP21" si="31">$F14+(O14-$F14)*Other_Factor</f>
        <v>2.8836743334422384E-2</v>
      </c>
      <c r="AQ14" s="7">
        <f t="shared" ref="AQ14:AQ21" si="32">$G14+(P14-$G14)*Other_Factor</f>
        <v>1.5837148482269393E-2</v>
      </c>
      <c r="AR14" s="40">
        <f t="shared" ref="AR14:AR21" si="33">$H14+(Q14-$H14)*Other_Factor</f>
        <v>1.0341591009491878E-2</v>
      </c>
      <c r="AS14" s="40">
        <f t="shared" ref="AS14:AS21" si="34">$I14+(R14-$I14)*Other_Factor</f>
        <v>7.8455830097698149E-3</v>
      </c>
      <c r="AT14" s="40">
        <f t="shared" ref="AT14:AT21" si="35">$J14+(S14-$J14)*Other_Factor</f>
        <v>2.1984058887414368E-2</v>
      </c>
      <c r="AU14" s="40">
        <f t="shared" ref="AU14:AU21" si="36">$K14+(T14-$K14)*Other_Factor</f>
        <v>1.1054262797993033E-2</v>
      </c>
      <c r="AV14" s="7">
        <f t="shared" ref="AV14:AV21" si="37">$C14+(U14-$C14)*Other_Factor</f>
        <v>4.094195435580263E-3</v>
      </c>
      <c r="AW14" s="7">
        <f t="shared" ref="AW14:AW21" si="38">$D14+(V14-$D14)*Other_Factor</f>
        <v>3.0448070111803449E-3</v>
      </c>
      <c r="AX14" s="7">
        <f t="shared" ref="AX14:AX21" si="39">$E14+(W14-$E14)*Other_Factor</f>
        <v>1.3268544158523172E-2</v>
      </c>
      <c r="AY14" s="7">
        <f t="shared" ref="AY14:AY21" si="40">$F14+(X14-$F14)*Other_Factor</f>
        <v>3.335124064753154E-2</v>
      </c>
      <c r="AZ14" s="7">
        <f t="shared" ref="AZ14:AZ21" si="41">$G14+(Y14-$G14)*Other_Factor</f>
        <v>1.7399999957074766E-2</v>
      </c>
      <c r="BA14" s="7">
        <f t="shared" ref="BA14:BA21" si="42">$H14+(Z14-$H14)*Other_Factor</f>
        <v>1.1108787572859821E-2</v>
      </c>
      <c r="BB14" s="7">
        <f t="shared" ref="BB14:BB21" si="43">$I14+(AA14-$I14)*Other_Factor</f>
        <v>8.0545599406363355E-3</v>
      </c>
      <c r="BC14" s="7">
        <f t="shared" ref="BC14:BC21" si="44">$J14+(AB14-$J14)*Other_Factor</f>
        <v>2.4942607899113938E-2</v>
      </c>
      <c r="BD14" s="7">
        <f t="shared" ref="BD14:BD21" si="45">$K14+(AC14-$K14)*Other_Factor</f>
        <v>1.1924641033388372E-2</v>
      </c>
      <c r="BE14" s="7">
        <f t="shared" ref="BE14:BE21" si="46">$C14+(AD14-$C14)*Other_Factor</f>
        <v>7.1498041983954867E-3</v>
      </c>
      <c r="BF14" s="7">
        <f t="shared" ref="BF14:BF21" si="47">$D14+(AE14-$D14)*Other_Factor</f>
        <v>7.4536154302527529E-3</v>
      </c>
      <c r="BG14" s="7">
        <f t="shared" ref="BG14:BG21" si="48">$E14+(AF14-$E14)*Other_Factor</f>
        <v>1.2398741860594822E-2</v>
      </c>
      <c r="BH14" s="7">
        <f t="shared" ref="BH14:BH21" si="49">$F14+(AG14-$F14)*Other_Factor</f>
        <v>3.0512784253043372E-2</v>
      </c>
      <c r="BI14" s="7">
        <f t="shared" ref="BI14:BI21" si="50">$G14+(AH14-$G14)*Other_Factor</f>
        <v>1.9878308120794882E-2</v>
      </c>
      <c r="BJ14" s="7">
        <f t="shared" ref="BJ14:BJ21" si="51">$H14+(AI14-$H14)*Other_Factor</f>
        <v>1.2409876646553639E-2</v>
      </c>
      <c r="BK14" s="7">
        <f t="shared" ref="BK14:BK21" si="52">$I14+(AJ14-$I14)*Other_Factor</f>
        <v>9.8767862594612496E-3</v>
      </c>
      <c r="BL14" s="7">
        <f t="shared" ref="BL14:BL21" si="53">$J14+(AK14-$J14)*Other_Factor</f>
        <v>2.4906862682228595E-2</v>
      </c>
      <c r="BM14" s="33">
        <f t="shared" ref="BM14:BM21" si="54">$K14+(AL14-$K14)*Other_Factor</f>
        <v>1.3378393569979743E-2</v>
      </c>
      <c r="BN14" s="40">
        <f t="shared" ref="BN14:BN21" si="55">AM14*(1-SUM(BN$11:BN$13))/(SUM(AM$6:AM$21)-SUM(AM$11:AM$13))</f>
        <v>4.0978692601655623E-3</v>
      </c>
      <c r="BO14" s="40">
        <f t="shared" ref="BO14:BO21" si="56">AN14*(1-SUM(BO$11:BO$13))/(SUM(AN$6:AN$21)-SUM(AN$11:AN$13))</f>
        <v>2.3641000336015955E-3</v>
      </c>
      <c r="BP14" s="40">
        <f t="shared" ref="BP14:CE21" si="57">AO14*(1-SUM(BP$11:BP$13))/(SUM(AO$6:AO$21)-SUM(AO$11:AO$13))</f>
        <v>1.3602775143572986E-2</v>
      </c>
      <c r="BQ14" s="40">
        <f t="shared" si="57"/>
        <v>2.9042705580875162E-2</v>
      </c>
      <c r="BR14" s="40">
        <f t="shared" si="57"/>
        <v>1.589207500440722E-2</v>
      </c>
      <c r="BS14" s="40">
        <f t="shared" si="57"/>
        <v>1.0372609271075911E-2</v>
      </c>
      <c r="BT14" s="40">
        <f t="shared" si="57"/>
        <v>7.8660808966506939E-3</v>
      </c>
      <c r="BU14" s="40">
        <f t="shared" si="57"/>
        <v>2.2096401955986115E-2</v>
      </c>
      <c r="BV14" s="40">
        <f t="shared" si="57"/>
        <v>1.1088079574471773E-2</v>
      </c>
      <c r="BW14" s="40">
        <f t="shared" si="57"/>
        <v>4.0985889872165266E-3</v>
      </c>
      <c r="BX14" s="40">
        <f t="shared" si="57"/>
        <v>3.05042982447857E-3</v>
      </c>
      <c r="BY14" s="40">
        <f t="shared" si="57"/>
        <v>1.3313341442738758E-2</v>
      </c>
      <c r="BZ14" s="40">
        <f t="shared" si="57"/>
        <v>3.3569461557698271E-2</v>
      </c>
      <c r="CA14" s="40">
        <f t="shared" si="57"/>
        <v>1.7461993476849413E-2</v>
      </c>
      <c r="CB14" s="40">
        <f t="shared" si="57"/>
        <v>1.1141317036419818E-2</v>
      </c>
      <c r="CC14" s="40">
        <f t="shared" si="57"/>
        <v>8.0754021869713991E-3</v>
      </c>
      <c r="CD14" s="40">
        <f t="shared" si="57"/>
        <v>2.5064620146141338E-2</v>
      </c>
      <c r="CE14" s="40">
        <f t="shared" si="57"/>
        <v>1.1960536268650016E-2</v>
      </c>
      <c r="CF14" s="40">
        <f t="shared" ref="CF14:CN21" si="58">BE14*(1-SUM(CF$11:CF$13))/(SUM(BE$6:BE$21)-SUM(BE$11:BE$13))</f>
        <v>7.1458561406210269E-3</v>
      </c>
      <c r="CG14" s="40">
        <f t="shared" si="58"/>
        <v>7.4490422201541435E-3</v>
      </c>
      <c r="CH14" s="40">
        <f t="shared" si="58"/>
        <v>1.2397888070908596E-2</v>
      </c>
      <c r="CI14" s="40">
        <f t="shared" si="58"/>
        <v>3.0531982403954241E-2</v>
      </c>
      <c r="CJ14" s="40">
        <f t="shared" si="58"/>
        <v>1.989434249907885E-2</v>
      </c>
      <c r="CK14" s="40">
        <f t="shared" si="58"/>
        <v>1.2406764179956094E-2</v>
      </c>
      <c r="CL14" s="40">
        <f t="shared" si="58"/>
        <v>9.8733421822789821E-3</v>
      </c>
      <c r="CM14" s="40">
        <f t="shared" si="58"/>
        <v>2.4924997630165095E-2</v>
      </c>
      <c r="CN14" s="48">
        <f t="shared" si="58"/>
        <v>1.3376874627585763E-2</v>
      </c>
      <c r="CO14" s="108">
        <f t="shared" si="12"/>
        <v>1.9001982815766458E-3</v>
      </c>
      <c r="CP14" s="40">
        <f t="shared" si="11"/>
        <v>8.6165546999776219E-4</v>
      </c>
      <c r="CQ14" s="40">
        <f t="shared" si="11"/>
        <v>1.4842520853436713E-3</v>
      </c>
      <c r="CR14" s="40">
        <f t="shared" si="11"/>
        <v>9.633792379436127E-3</v>
      </c>
      <c r="CS14" s="40">
        <f t="shared" si="11"/>
        <v>2.6875152699507828E-3</v>
      </c>
      <c r="CT14" s="40">
        <f t="shared" si="11"/>
        <v>2.2971816893835699E-3</v>
      </c>
      <c r="CU14" s="40">
        <f t="shared" si="11"/>
        <v>1.1704295272304296E-3</v>
      </c>
      <c r="CV14" s="40">
        <f t="shared" si="11"/>
        <v>6.4479064950685155E-3</v>
      </c>
      <c r="CW14" s="48">
        <f t="shared" si="11"/>
        <v>2.3351856739842023E-3</v>
      </c>
    </row>
    <row r="15" spans="1:101" x14ac:dyDescent="0.25">
      <c r="A15" s="89"/>
      <c r="B15" s="2" t="s">
        <v>7</v>
      </c>
      <c r="C15" s="7">
        <v>6.8141592920173577E-2</v>
      </c>
      <c r="D15" s="7">
        <v>8.6142506142290506E-2</v>
      </c>
      <c r="E15" s="7">
        <v>7.9425021669300502E-2</v>
      </c>
      <c r="F15" s="7">
        <v>6.803964757652782E-2</v>
      </c>
      <c r="G15" s="7">
        <v>7.4437086092960444E-2</v>
      </c>
      <c r="H15" s="7">
        <f t="shared" si="19"/>
        <v>7.9657139686045361E-2</v>
      </c>
      <c r="I15" s="7">
        <f t="shared" si="20"/>
        <v>8.2850858769892705E-2</v>
      </c>
      <c r="J15" s="7">
        <f t="shared" si="21"/>
        <v>7.1412031710098509E-2</v>
      </c>
      <c r="K15" s="7">
        <f t="shared" si="22"/>
        <v>7.898019563647736E-2</v>
      </c>
      <c r="L15" s="7">
        <v>6.528623629690794E-2</v>
      </c>
      <c r="M15" s="7">
        <v>7.7807807807606461E-2</v>
      </c>
      <c r="N15" s="7">
        <v>5.9361456225841575E-2</v>
      </c>
      <c r="O15" s="7">
        <v>4.6799568965099986E-2</v>
      </c>
      <c r="P15" s="7">
        <v>5.356451612919548E-2</v>
      </c>
      <c r="Q15" s="40">
        <f t="shared" si="23"/>
        <v>6.5545045774283772E-2</v>
      </c>
      <c r="R15" s="40">
        <f t="shared" si="24"/>
        <v>6.8768875904066676E-2</v>
      </c>
      <c r="S15" s="40">
        <f t="shared" si="25"/>
        <v>5.0365683812790829E-2</v>
      </c>
      <c r="T15" s="40">
        <f t="shared" si="26"/>
        <v>6.3991393477560388E-2</v>
      </c>
      <c r="U15" s="7">
        <v>6.2180267965526677E-2</v>
      </c>
      <c r="V15" s="7">
        <v>7.8473928473513505E-2</v>
      </c>
      <c r="W15" s="7">
        <v>5.5680439178868883E-2</v>
      </c>
      <c r="X15" s="7">
        <v>4.1303879310054727E-2</v>
      </c>
      <c r="Y15" s="7">
        <v>4.7532258064668237E-2</v>
      </c>
      <c r="Z15" s="7">
        <f t="shared" si="14"/>
        <v>6.3406629481039478E-2</v>
      </c>
      <c r="AA15" s="7">
        <f t="shared" si="15"/>
        <v>6.730484733217687E-2</v>
      </c>
      <c r="AB15" s="7">
        <f t="shared" si="16"/>
        <v>4.458714426617344E-2</v>
      </c>
      <c r="AC15" s="7">
        <f t="shared" si="17"/>
        <v>6.1348018189159192E-2</v>
      </c>
      <c r="AD15" s="7">
        <v>6.1875761266351477E-2</v>
      </c>
      <c r="AE15" s="7">
        <v>7.5129675129286408E-2</v>
      </c>
      <c r="AF15" s="7">
        <v>5.3080034671572449E-2</v>
      </c>
      <c r="AG15" s="7">
        <v>3.4234913792885242E-2</v>
      </c>
      <c r="AH15" s="7">
        <v>3.128225806454029E-2</v>
      </c>
      <c r="AI15" s="7">
        <f t="shared" si="3"/>
        <v>6.0101125662997544E-2</v>
      </c>
      <c r="AJ15" s="7">
        <f t="shared" si="4"/>
        <v>6.4325088774560585E-2</v>
      </c>
      <c r="AK15" s="7">
        <f t="shared" si="10"/>
        <v>3.2678433131978532E-2</v>
      </c>
      <c r="AL15" s="33">
        <f t="shared" si="5"/>
        <v>5.6363853508951609E-2</v>
      </c>
      <c r="AM15" s="7">
        <f t="shared" si="28"/>
        <v>6.63508168995329E-2</v>
      </c>
      <c r="AN15" s="7">
        <f t="shared" si="29"/>
        <v>8.091528590807831E-2</v>
      </c>
      <c r="AO15" s="7">
        <f t="shared" si="30"/>
        <v>6.6841881758878688E-2</v>
      </c>
      <c r="AP15" s="7">
        <f t="shared" si="31"/>
        <v>5.4718641316242808E-2</v>
      </c>
      <c r="AQ15" s="7">
        <f t="shared" si="32"/>
        <v>6.1346567915407477E-2</v>
      </c>
      <c r="AR15" s="40">
        <f t="shared" si="33"/>
        <v>7.0806546673495813E-2</v>
      </c>
      <c r="AS15" s="40">
        <f t="shared" si="34"/>
        <v>7.4019150312280527E-2</v>
      </c>
      <c r="AT15" s="40">
        <f t="shared" si="35"/>
        <v>5.8212526321011565E-2</v>
      </c>
      <c r="AU15" s="40">
        <f t="shared" si="36"/>
        <v>6.9579763037057513E-2</v>
      </c>
      <c r="AV15" s="7">
        <f t="shared" si="37"/>
        <v>6.4402866313120477E-2</v>
      </c>
      <c r="AW15" s="7">
        <f t="shared" si="38"/>
        <v>8.1333052608615786E-2</v>
      </c>
      <c r="AX15" s="7">
        <f t="shared" si="39"/>
        <v>6.4533281493126524E-2</v>
      </c>
      <c r="AY15" s="7">
        <f t="shared" si="40"/>
        <v>5.1271944265881927E-2</v>
      </c>
      <c r="AZ15" s="7">
        <f t="shared" si="41"/>
        <v>5.7563354636809339E-2</v>
      </c>
      <c r="BA15" s="7">
        <f t="shared" si="42"/>
        <v>6.9465409601899647E-2</v>
      </c>
      <c r="BB15" s="7">
        <f t="shared" si="43"/>
        <v>7.3100964738292709E-2</v>
      </c>
      <c r="BC15" s="7">
        <f t="shared" si="44"/>
        <v>5.4588436086506542E-2</v>
      </c>
      <c r="BD15" s="7">
        <f t="shared" si="45"/>
        <v>6.7921934014422453E-2</v>
      </c>
      <c r="BE15" s="7">
        <f t="shared" si="46"/>
        <v>6.4211890765420332E-2</v>
      </c>
      <c r="BF15" s="7">
        <f t="shared" si="47"/>
        <v>7.923565831222841E-2</v>
      </c>
      <c r="BG15" s="7">
        <f t="shared" si="48"/>
        <v>6.2902402184500439E-2</v>
      </c>
      <c r="BH15" s="7">
        <f t="shared" si="49"/>
        <v>4.6838545706928886E-2</v>
      </c>
      <c r="BI15" s="7">
        <f t="shared" si="50"/>
        <v>4.7371944534641913E-2</v>
      </c>
      <c r="BJ15" s="7">
        <f t="shared" si="51"/>
        <v>6.7392317601673177E-2</v>
      </c>
      <c r="BK15" s="7">
        <f t="shared" si="52"/>
        <v>7.1232168340392935E-2</v>
      </c>
      <c r="BL15" s="7">
        <f t="shared" si="53"/>
        <v>4.7119724766145177E-2</v>
      </c>
      <c r="BM15" s="33">
        <f t="shared" si="54"/>
        <v>6.4796046859201928E-2</v>
      </c>
      <c r="BN15" s="40">
        <f t="shared" si="55"/>
        <v>6.6410355159194093E-2</v>
      </c>
      <c r="BO15" s="40">
        <f t="shared" si="56"/>
        <v>8.1057798488122113E-2</v>
      </c>
      <c r="BP15" s="40">
        <f t="shared" si="57"/>
        <v>6.7078190754738046E-2</v>
      </c>
      <c r="BQ15" s="40">
        <f t="shared" si="57"/>
        <v>5.5109461255846884E-2</v>
      </c>
      <c r="BR15" s="40">
        <f t="shared" si="57"/>
        <v>6.1559330561691793E-2</v>
      </c>
      <c r="BS15" s="40">
        <f t="shared" si="57"/>
        <v>7.1018921731121343E-2</v>
      </c>
      <c r="BT15" s="40">
        <f t="shared" si="57"/>
        <v>7.4212537619282509E-2</v>
      </c>
      <c r="BU15" s="40">
        <f t="shared" si="57"/>
        <v>5.8510004319488003E-2</v>
      </c>
      <c r="BV15" s="40">
        <f t="shared" si="57"/>
        <v>6.9792618777604509E-2</v>
      </c>
      <c r="BW15" s="40">
        <f t="shared" si="57"/>
        <v>6.4471978138171876E-2</v>
      </c>
      <c r="BX15" s="40">
        <f t="shared" si="57"/>
        <v>8.1483249507175753E-2</v>
      </c>
      <c r="BY15" s="40">
        <f t="shared" si="57"/>
        <v>6.4751158881773949E-2</v>
      </c>
      <c r="BZ15" s="40">
        <f t="shared" si="57"/>
        <v>5.1607422350849273E-2</v>
      </c>
      <c r="CA15" s="40">
        <f t="shared" si="57"/>
        <v>5.7768444003060811E-2</v>
      </c>
      <c r="CB15" s="40">
        <f t="shared" si="57"/>
        <v>6.9668822665251942E-2</v>
      </c>
      <c r="CC15" s="40">
        <f t="shared" si="57"/>
        <v>7.3290123218164416E-2</v>
      </c>
      <c r="CD15" s="40">
        <f t="shared" si="57"/>
        <v>5.4855467416011695E-2</v>
      </c>
      <c r="CE15" s="40">
        <f t="shared" si="57"/>
        <v>6.8126390802182107E-2</v>
      </c>
      <c r="CF15" s="40">
        <f t="shared" si="58"/>
        <v>6.4176433535052257E-2</v>
      </c>
      <c r="CG15" s="40">
        <f t="shared" si="58"/>
        <v>7.918704280259363E-2</v>
      </c>
      <c r="CH15" s="40">
        <f t="shared" si="58"/>
        <v>6.289807066257444E-2</v>
      </c>
      <c r="CI15" s="40">
        <f t="shared" si="58"/>
        <v>4.6868015763200058E-2</v>
      </c>
      <c r="CJ15" s="40">
        <f t="shared" si="58"/>
        <v>4.7410156019950404E-2</v>
      </c>
      <c r="CK15" s="40">
        <f t="shared" si="58"/>
        <v>6.7375415230808394E-2</v>
      </c>
      <c r="CL15" s="40">
        <f t="shared" si="58"/>
        <v>7.1207329381729675E-2</v>
      </c>
      <c r="CM15" s="40">
        <f t="shared" si="58"/>
        <v>4.7154033131928473E-2</v>
      </c>
      <c r="CN15" s="48">
        <f t="shared" si="58"/>
        <v>6.4788690111770186E-2</v>
      </c>
      <c r="CO15" s="108">
        <f t="shared" si="12"/>
        <v>8.9061467283500451E-2</v>
      </c>
      <c r="CP15" s="40">
        <f t="shared" si="11"/>
        <v>9.0628922327282022E-2</v>
      </c>
      <c r="CQ15" s="40">
        <f t="shared" si="11"/>
        <v>8.1601211148910571E-2</v>
      </c>
      <c r="CR15" s="40">
        <f t="shared" si="11"/>
        <v>7.6304576050762865E-2</v>
      </c>
      <c r="CS15" s="40">
        <f t="shared" si="11"/>
        <v>0.10984607867122817</v>
      </c>
      <c r="CT15" s="40">
        <f t="shared" si="11"/>
        <v>8.5094275101089037E-2</v>
      </c>
      <c r="CU15" s="40">
        <f t="shared" si="11"/>
        <v>8.6151668613781276E-2</v>
      </c>
      <c r="CV15" s="40">
        <f t="shared" si="11"/>
        <v>9.1688269798468405E-2</v>
      </c>
      <c r="CW15" s="48">
        <f t="shared" si="11"/>
        <v>8.7504180906145645E-2</v>
      </c>
    </row>
    <row r="16" spans="1:101" x14ac:dyDescent="0.25">
      <c r="A16" s="89"/>
      <c r="B16" s="2" t="s">
        <v>6</v>
      </c>
      <c r="C16" s="7">
        <v>7.1365360302108174E-2</v>
      </c>
      <c r="D16" s="7">
        <v>0.1523532623524351</v>
      </c>
      <c r="E16" s="7">
        <v>0.17135798902147489</v>
      </c>
      <c r="F16" s="7">
        <v>0.10795154184999289</v>
      </c>
      <c r="G16" s="7">
        <v>9.5463576159582897E-2</v>
      </c>
      <c r="H16" s="7">
        <f t="shared" si="19"/>
        <v>0.14703320011917248</v>
      </c>
      <c r="I16" s="7">
        <f t="shared" si="20"/>
        <v>0.16166580469694145</v>
      </c>
      <c r="J16" s="7">
        <f t="shared" si="21"/>
        <v>0.1013685606698318</v>
      </c>
      <c r="K16" s="7">
        <f t="shared" si="22"/>
        <v>0.14034557719435248</v>
      </c>
      <c r="L16" s="7">
        <v>6.0304506697982214E-2</v>
      </c>
      <c r="M16" s="7">
        <v>0.13262080261976211</v>
      </c>
      <c r="N16" s="7">
        <v>0.1244495810466298</v>
      </c>
      <c r="O16" s="7">
        <v>5.7747844827360589E-2</v>
      </c>
      <c r="P16" s="7">
        <v>5.9717741935887914E-2</v>
      </c>
      <c r="Q16" s="40">
        <f t="shared" si="23"/>
        <v>0.11350620091351736</v>
      </c>
      <c r="R16" s="40">
        <f t="shared" si="24"/>
        <v>0.12861680675961101</v>
      </c>
      <c r="S16" s="40">
        <f t="shared" si="25"/>
        <v>5.8786268211422868E-2</v>
      </c>
      <c r="T16" s="40">
        <f t="shared" si="26"/>
        <v>0.10653083627577226</v>
      </c>
      <c r="U16" s="7">
        <v>5.5797807550888728E-2</v>
      </c>
      <c r="V16" s="7">
        <v>0.11850395850295181</v>
      </c>
      <c r="W16" s="7">
        <v>0.11455070788858097</v>
      </c>
      <c r="X16" s="7">
        <v>4.6217672413692783E-2</v>
      </c>
      <c r="Y16" s="7">
        <v>5.3701612903666068E-2</v>
      </c>
      <c r="Z16" s="7">
        <f t="shared" si="14"/>
        <v>0.10214830118207596</v>
      </c>
      <c r="AA16" s="7">
        <f t="shared" si="15"/>
        <v>0.11656681863317678</v>
      </c>
      <c r="AB16" s="7">
        <f t="shared" si="16"/>
        <v>5.0162801718201817E-2</v>
      </c>
      <c r="AC16" s="7">
        <f t="shared" si="17"/>
        <v>9.5865665043092574E-2</v>
      </c>
      <c r="AD16" s="7">
        <v>5.2874543238909749E-2</v>
      </c>
      <c r="AE16" s="7">
        <v>0.10817362817277415</v>
      </c>
      <c r="AF16" s="7">
        <v>9.2450158914258604E-2</v>
      </c>
      <c r="AG16" s="7">
        <v>3.1400862069162698E-2</v>
      </c>
      <c r="AH16" s="7">
        <v>3.8943548387213089E-2</v>
      </c>
      <c r="AI16" s="7">
        <f t="shared" si="3"/>
        <v>8.7309059814369677E-2</v>
      </c>
      <c r="AJ16" s="7">
        <f t="shared" si="4"/>
        <v>0.10046894102718061</v>
      </c>
      <c r="AK16" s="7">
        <f t="shared" si="10"/>
        <v>3.5376959002045467E-2</v>
      </c>
      <c r="AL16" s="33">
        <f t="shared" si="5"/>
        <v>8.1036950806083058E-2</v>
      </c>
      <c r="AM16" s="7">
        <f t="shared" si="28"/>
        <v>6.442839444618223E-2</v>
      </c>
      <c r="AN16" s="7">
        <f t="shared" si="29"/>
        <v>0.13997777992421406</v>
      </c>
      <c r="AO16" s="7">
        <f t="shared" si="30"/>
        <v>0.14193873838100332</v>
      </c>
      <c r="AP16" s="7">
        <f t="shared" si="31"/>
        <v>7.6465605542388043E-2</v>
      </c>
      <c r="AQ16" s="7">
        <f t="shared" si="32"/>
        <v>7.3045086558666053E-2</v>
      </c>
      <c r="AR16" s="40">
        <f t="shared" si="33"/>
        <v>0.12600628329473049</v>
      </c>
      <c r="AS16" s="40">
        <f t="shared" si="34"/>
        <v>0.14093867291587267</v>
      </c>
      <c r="AT16" s="40">
        <f t="shared" si="35"/>
        <v>7.4662492637175823E-2</v>
      </c>
      <c r="AU16" s="40">
        <f t="shared" si="36"/>
        <v>0.11913819921299376</v>
      </c>
      <c r="AV16" s="7">
        <f t="shared" si="37"/>
        <v>6.1601956340658764E-2</v>
      </c>
      <c r="AW16" s="7">
        <f t="shared" si="38"/>
        <v>0.1311242077554971</v>
      </c>
      <c r="AX16" s="7">
        <f t="shared" si="39"/>
        <v>0.13573052447932832</v>
      </c>
      <c r="AY16" s="7">
        <f t="shared" si="40"/>
        <v>6.9234299966051974E-2</v>
      </c>
      <c r="AZ16" s="7">
        <f t="shared" si="41"/>
        <v>6.9271988823623246E-2</v>
      </c>
      <c r="BA16" s="7">
        <f t="shared" si="42"/>
        <v>0.11888302089094555</v>
      </c>
      <c r="BB16" s="7">
        <f t="shared" si="43"/>
        <v>0.13338135779453281</v>
      </c>
      <c r="BC16" s="7">
        <f t="shared" si="44"/>
        <v>6.9254167496620556E-2</v>
      </c>
      <c r="BD16" s="7">
        <f t="shared" si="45"/>
        <v>0.11244939097661091</v>
      </c>
      <c r="BE16" s="7">
        <f t="shared" si="46"/>
        <v>5.9768591082801928E-2</v>
      </c>
      <c r="BF16" s="7">
        <f t="shared" si="47"/>
        <v>0.12464539957796662</v>
      </c>
      <c r="BG16" s="7">
        <f t="shared" si="48"/>
        <v>0.12186986244372332</v>
      </c>
      <c r="BH16" s="7">
        <f t="shared" si="49"/>
        <v>5.994173438907021E-2</v>
      </c>
      <c r="BI16" s="7">
        <f t="shared" si="50"/>
        <v>6.0016266497455041E-2</v>
      </c>
      <c r="BJ16" s="7">
        <f t="shared" si="51"/>
        <v>0.10957638739050543</v>
      </c>
      <c r="BK16" s="7">
        <f t="shared" si="52"/>
        <v>0.12328535333570745</v>
      </c>
      <c r="BL16" s="7">
        <f t="shared" si="53"/>
        <v>5.9981023691986206E-2</v>
      </c>
      <c r="BM16" s="33">
        <f t="shared" si="54"/>
        <v>0.10314935971039413</v>
      </c>
      <c r="BN16" s="40">
        <f t="shared" si="55"/>
        <v>6.4486207667742101E-2</v>
      </c>
      <c r="BO16" s="40">
        <f t="shared" si="56"/>
        <v>0.14022431671070534</v>
      </c>
      <c r="BP16" s="40">
        <f t="shared" si="57"/>
        <v>0.14244054054242891</v>
      </c>
      <c r="BQ16" s="40">
        <f t="shared" si="57"/>
        <v>7.7011750012005831E-2</v>
      </c>
      <c r="BR16" s="40">
        <f t="shared" si="57"/>
        <v>7.3298422098736021E-2</v>
      </c>
      <c r="BS16" s="40">
        <f t="shared" si="57"/>
        <v>0.12638422280644396</v>
      </c>
      <c r="BT16" s="40">
        <f t="shared" si="57"/>
        <v>0.14130689857494391</v>
      </c>
      <c r="BU16" s="40">
        <f t="shared" si="57"/>
        <v>7.5044033351428452E-2</v>
      </c>
      <c r="BV16" s="40">
        <f t="shared" si="57"/>
        <v>0.11950266221939133</v>
      </c>
      <c r="BW16" s="40">
        <f t="shared" si="57"/>
        <v>6.1668062460978633E-2</v>
      </c>
      <c r="BX16" s="40">
        <f t="shared" si="57"/>
        <v>0.13136635346009498</v>
      </c>
      <c r="BY16" s="40">
        <f t="shared" si="57"/>
        <v>0.13618877813618677</v>
      </c>
      <c r="BZ16" s="40">
        <f t="shared" si="57"/>
        <v>6.968730776006539E-2</v>
      </c>
      <c r="CA16" s="40">
        <f t="shared" si="57"/>
        <v>6.9518794250034779E-2</v>
      </c>
      <c r="CB16" s="40">
        <f t="shared" si="57"/>
        <v>0.11923114177007933</v>
      </c>
      <c r="CC16" s="40">
        <f t="shared" si="57"/>
        <v>0.13372649981795157</v>
      </c>
      <c r="CD16" s="40">
        <f t="shared" si="57"/>
        <v>6.9592939473731047E-2</v>
      </c>
      <c r="CE16" s="40">
        <f t="shared" si="57"/>
        <v>0.11278788312348834</v>
      </c>
      <c r="CF16" s="40">
        <f t="shared" si="58"/>
        <v>5.9735587402680743E-2</v>
      </c>
      <c r="CG16" s="40">
        <f t="shared" si="58"/>
        <v>0.12456892265137585</v>
      </c>
      <c r="CH16" s="40">
        <f t="shared" si="58"/>
        <v>0.12186147036388277</v>
      </c>
      <c r="CI16" s="40">
        <f t="shared" si="58"/>
        <v>5.9979448759975115E-2</v>
      </c>
      <c r="CJ16" s="40">
        <f t="shared" si="58"/>
        <v>6.0064677233135556E-2</v>
      </c>
      <c r="CK16" s="40">
        <f t="shared" si="58"/>
        <v>0.1095489050185733</v>
      </c>
      <c r="CL16" s="40">
        <f t="shared" si="58"/>
        <v>0.123242363211068</v>
      </c>
      <c r="CM16" s="40">
        <f t="shared" si="58"/>
        <v>6.0024696504403813E-2</v>
      </c>
      <c r="CN16" s="48">
        <f t="shared" si="58"/>
        <v>0.10313764844367465</v>
      </c>
      <c r="CO16" s="108">
        <f t="shared" si="12"/>
        <v>9.3274950428106879E-2</v>
      </c>
      <c r="CP16" s="40">
        <f t="shared" si="11"/>
        <v>0.16028802270088818</v>
      </c>
      <c r="CQ16" s="40">
        <f t="shared" si="11"/>
        <v>0.17605307685548688</v>
      </c>
      <c r="CR16" s="40">
        <f t="shared" si="11"/>
        <v>0.12106465756785526</v>
      </c>
      <c r="CS16" s="40">
        <f t="shared" si="11"/>
        <v>0.14087466406149421</v>
      </c>
      <c r="CT16" s="40">
        <f t="shared" si="11"/>
        <v>0.15706920470967131</v>
      </c>
      <c r="CU16" s="40">
        <f t="shared" si="11"/>
        <v>0.16810663207624371</v>
      </c>
      <c r="CV16" s="40">
        <f t="shared" si="11"/>
        <v>0.13015044828172317</v>
      </c>
      <c r="CW16" s="48">
        <f t="shared" si="11"/>
        <v>0.15549245829571096</v>
      </c>
    </row>
    <row r="17" spans="1:101" x14ac:dyDescent="0.25">
      <c r="A17" s="89"/>
      <c r="B17" s="2" t="s">
        <v>5</v>
      </c>
      <c r="C17" s="7">
        <v>0.15676359039086357</v>
      </c>
      <c r="D17" s="7">
        <v>0.24926562926520307</v>
      </c>
      <c r="E17" s="7">
        <v>0.2094712510825473</v>
      </c>
      <c r="F17" s="7">
        <v>0.11882158590385843</v>
      </c>
      <c r="G17" s="7">
        <v>9.8451986755204376E-2</v>
      </c>
      <c r="H17" s="7">
        <f t="shared" si="19"/>
        <v>0.20891179562508438</v>
      </c>
      <c r="I17" s="7">
        <f t="shared" si="20"/>
        <v>0.22976591015043166</v>
      </c>
      <c r="J17" s="7">
        <f t="shared" si="21"/>
        <v>0.10808383316115268</v>
      </c>
      <c r="K17" s="7">
        <f t="shared" si="22"/>
        <v>0.19458720891395562</v>
      </c>
      <c r="L17" s="7">
        <v>0.1585749086470333</v>
      </c>
      <c r="M17" s="7">
        <v>0.25448539448503826</v>
      </c>
      <c r="N17" s="7">
        <v>0.18952325917263277</v>
      </c>
      <c r="O17" s="7">
        <v>8.4461206897232841E-2</v>
      </c>
      <c r="P17" s="7">
        <v>8.0959677419434911E-2</v>
      </c>
      <c r="Q17" s="40">
        <f t="shared" si="23"/>
        <v>0.19889376510668041</v>
      </c>
      <c r="R17" s="40">
        <f t="shared" si="24"/>
        <v>0.22265317472089621</v>
      </c>
      <c r="S17" s="40">
        <f t="shared" si="25"/>
        <v>8.2615389633991593E-2</v>
      </c>
      <c r="T17" s="40">
        <f t="shared" si="26"/>
        <v>0.18359990318026839</v>
      </c>
      <c r="U17" s="7">
        <v>0.14286236297105381</v>
      </c>
      <c r="V17" s="7">
        <v>0.1957220857214626</v>
      </c>
      <c r="W17" s="7">
        <v>0.15034672059993034</v>
      </c>
      <c r="X17" s="7">
        <v>7.1767241379886451E-2</v>
      </c>
      <c r="Y17" s="7">
        <v>6.6677419354967737E-2</v>
      </c>
      <c r="Z17" s="7">
        <f t="shared" si="14"/>
        <v>0.15736409255723902</v>
      </c>
      <c r="AA17" s="7">
        <f t="shared" si="15"/>
        <v>0.17348761655753145</v>
      </c>
      <c r="AB17" s="7">
        <f t="shared" si="16"/>
        <v>6.9084162051270104E-2</v>
      </c>
      <c r="AC17" s="7">
        <f t="shared" si="17"/>
        <v>0.14560371448742004</v>
      </c>
      <c r="AD17" s="7">
        <v>0.13665042630839416</v>
      </c>
      <c r="AE17" s="7">
        <v>0.15565929565922118</v>
      </c>
      <c r="AF17" s="7">
        <v>0.13978041028489749</v>
      </c>
      <c r="AG17" s="7">
        <v>5.0377155173156531E-2</v>
      </c>
      <c r="AH17" s="7">
        <v>5.3879032258169042E-2</v>
      </c>
      <c r="AI17" s="7">
        <f t="shared" si="3"/>
        <v>0.1339198586500662</v>
      </c>
      <c r="AJ17" s="7">
        <f t="shared" si="4"/>
        <v>0.14787845276644501</v>
      </c>
      <c r="AK17" s="7">
        <f t="shared" si="10"/>
        <v>5.2223155676151024E-2</v>
      </c>
      <c r="AL17" s="33">
        <f t="shared" si="5"/>
        <v>0.12354004928943482</v>
      </c>
      <c r="AM17" s="7">
        <f t="shared" si="28"/>
        <v>0.15789958344772653</v>
      </c>
      <c r="AN17" s="7">
        <f t="shared" si="29"/>
        <v>0.25253927652624625</v>
      </c>
      <c r="AO17" s="7">
        <f t="shared" si="30"/>
        <v>0.19696059469688229</v>
      </c>
      <c r="AP17" s="7">
        <f t="shared" si="31"/>
        <v>9.727200352110961E-2</v>
      </c>
      <c r="AQ17" s="7">
        <f t="shared" si="32"/>
        <v>8.7481445335303151E-2</v>
      </c>
      <c r="AR17" s="40">
        <f t="shared" si="33"/>
        <v>0.20262885055257485</v>
      </c>
      <c r="AS17" s="40">
        <f t="shared" si="34"/>
        <v>0.22530506069135223</v>
      </c>
      <c r="AT17" s="40">
        <f t="shared" si="35"/>
        <v>9.2110949921328289E-2</v>
      </c>
      <c r="AU17" s="40">
        <f t="shared" si="36"/>
        <v>0.18769636961247743</v>
      </c>
      <c r="AV17" s="7">
        <f t="shared" si="37"/>
        <v>0.14804524518731524</v>
      </c>
      <c r="AW17" s="7">
        <f t="shared" si="38"/>
        <v>0.21568506246069713</v>
      </c>
      <c r="AX17" s="7">
        <f t="shared" si="39"/>
        <v>0.17239049186767322</v>
      </c>
      <c r="AY17" s="7">
        <f t="shared" si="40"/>
        <v>8.9310809157476967E-2</v>
      </c>
      <c r="AZ17" s="7">
        <f t="shared" si="41"/>
        <v>7.8524131543375342E-2</v>
      </c>
      <c r="BA17" s="7">
        <f t="shared" si="42"/>
        <v>0.1765829475152364</v>
      </c>
      <c r="BB17" s="7">
        <f t="shared" si="43"/>
        <v>0.19447020739037557</v>
      </c>
      <c r="BC17" s="7">
        <f t="shared" si="44"/>
        <v>8.3624655184085919E-2</v>
      </c>
      <c r="BD17" s="7">
        <f t="shared" si="45"/>
        <v>0.16386653937954787</v>
      </c>
      <c r="BE17" s="7">
        <f t="shared" si="46"/>
        <v>0.1441493440145549</v>
      </c>
      <c r="BF17" s="7">
        <f t="shared" si="47"/>
        <v>0.19055913486942788</v>
      </c>
      <c r="BG17" s="7">
        <f t="shared" si="48"/>
        <v>0.16576368561004776</v>
      </c>
      <c r="BH17" s="7">
        <f t="shared" si="49"/>
        <v>7.5895723578905727E-2</v>
      </c>
      <c r="BI17" s="7">
        <f t="shared" si="50"/>
        <v>7.0497447755760806E-2</v>
      </c>
      <c r="BJ17" s="7">
        <f t="shared" si="51"/>
        <v>0.16187957506740527</v>
      </c>
      <c r="BK17" s="7">
        <f t="shared" si="52"/>
        <v>0.1784090695093612</v>
      </c>
      <c r="BL17" s="7">
        <f t="shared" si="53"/>
        <v>7.3050044063916991E-2</v>
      </c>
      <c r="BM17" s="33">
        <f t="shared" si="54"/>
        <v>0.15002900950952844</v>
      </c>
      <c r="BN17" s="40">
        <f t="shared" si="55"/>
        <v>0.15804127072211141</v>
      </c>
      <c r="BO17" s="40">
        <f t="shared" si="56"/>
        <v>0.25298406298972159</v>
      </c>
      <c r="BP17" s="40">
        <f t="shared" si="57"/>
        <v>0.19765691800693783</v>
      </c>
      <c r="BQ17" s="40">
        <f t="shared" si="57"/>
        <v>9.7966754663075611E-2</v>
      </c>
      <c r="BR17" s="40">
        <f t="shared" si="57"/>
        <v>8.7784849167706319E-2</v>
      </c>
      <c r="BS17" s="40">
        <f t="shared" si="57"/>
        <v>0.20323660952168734</v>
      </c>
      <c r="BT17" s="40">
        <f t="shared" si="57"/>
        <v>0.22589370753149013</v>
      </c>
      <c r="BU17" s="40">
        <f t="shared" si="57"/>
        <v>9.2581655845844574E-2</v>
      </c>
      <c r="BV17" s="40">
        <f t="shared" si="57"/>
        <v>0.18827056314243479</v>
      </c>
      <c r="BW17" s="40">
        <f t="shared" si="57"/>
        <v>0.14820411508970951</v>
      </c>
      <c r="BX17" s="40">
        <f t="shared" si="57"/>
        <v>0.21608336581226564</v>
      </c>
      <c r="BY17" s="40">
        <f t="shared" si="57"/>
        <v>0.17297251697668264</v>
      </c>
      <c r="BZ17" s="40">
        <f t="shared" si="57"/>
        <v>8.9895179804075825E-2</v>
      </c>
      <c r="CA17" s="40">
        <f t="shared" si="57"/>
        <v>7.8803900929216159E-2</v>
      </c>
      <c r="CB17" s="40">
        <f t="shared" si="57"/>
        <v>0.17710002901660091</v>
      </c>
      <c r="CC17" s="40">
        <f t="shared" si="57"/>
        <v>0.194973424946286</v>
      </c>
      <c r="CD17" s="40">
        <f t="shared" si="57"/>
        <v>8.4033723559260282E-2</v>
      </c>
      <c r="CE17" s="40">
        <f t="shared" si="57"/>
        <v>0.16435980605030726</v>
      </c>
      <c r="CF17" s="40">
        <f t="shared" si="58"/>
        <v>0.14406974603920789</v>
      </c>
      <c r="CG17" s="40">
        <f t="shared" si="58"/>
        <v>0.19044221617834139</v>
      </c>
      <c r="CH17" s="40">
        <f t="shared" si="58"/>
        <v>0.16575227095792291</v>
      </c>
      <c r="CI17" s="40">
        <f t="shared" si="58"/>
        <v>7.5943475942068461E-2</v>
      </c>
      <c r="CJ17" s="40">
        <f t="shared" si="58"/>
        <v>7.0554312894307858E-2</v>
      </c>
      <c r="CK17" s="40">
        <f t="shared" si="58"/>
        <v>0.16183897476294037</v>
      </c>
      <c r="CL17" s="40">
        <f t="shared" si="58"/>
        <v>0.17834685751152451</v>
      </c>
      <c r="CM17" s="40">
        <f t="shared" si="58"/>
        <v>7.3103232567132345E-2</v>
      </c>
      <c r="CN17" s="48">
        <f t="shared" si="58"/>
        <v>0.15001197566897959</v>
      </c>
      <c r="CO17" s="108">
        <f t="shared" si="12"/>
        <v>0.20489094514118086</v>
      </c>
      <c r="CP17" s="40">
        <f t="shared" si="11"/>
        <v>0.26224771445843248</v>
      </c>
      <c r="CQ17" s="40">
        <f t="shared" si="11"/>
        <v>0.21521061536984459</v>
      </c>
      <c r="CR17" s="40">
        <f t="shared" si="11"/>
        <v>0.13325511023371331</v>
      </c>
      <c r="CS17" s="40">
        <f t="shared" si="11"/>
        <v>0.14528463229935101</v>
      </c>
      <c r="CT17" s="40">
        <f t="shared" si="11"/>
        <v>0.22317143044363791</v>
      </c>
      <c r="CU17" s="40">
        <f t="shared" si="11"/>
        <v>0.2389198717300087</v>
      </c>
      <c r="CV17" s="40">
        <f t="shared" si="11"/>
        <v>0.1387724087722744</v>
      </c>
      <c r="CW17" s="48">
        <f t="shared" si="11"/>
        <v>0.21558815084733271</v>
      </c>
    </row>
    <row r="18" spans="1:101" x14ac:dyDescent="0.25">
      <c r="A18" s="89"/>
      <c r="B18" s="2" t="s">
        <v>4</v>
      </c>
      <c r="C18" s="7">
        <v>1.5739570164282402E-2</v>
      </c>
      <c r="D18" s="7">
        <v>6.0084630084347099E-2</v>
      </c>
      <c r="E18" s="7">
        <v>0.16001733603121912</v>
      </c>
      <c r="F18" s="7">
        <v>0.10889867841429492</v>
      </c>
      <c r="G18" s="7">
        <v>4.29718543049541E-2</v>
      </c>
      <c r="H18" s="7">
        <f t="shared" si="19"/>
        <v>0.10133031480315104</v>
      </c>
      <c r="I18" s="7">
        <f t="shared" si="20"/>
        <v>0.10905284583077045</v>
      </c>
      <c r="J18" s="7">
        <f t="shared" si="21"/>
        <v>7.4145616695614522E-2</v>
      </c>
      <c r="K18" s="7">
        <f t="shared" si="22"/>
        <v>9.3762305802527535E-2</v>
      </c>
      <c r="L18" s="7">
        <v>1.5468940316598158E-2</v>
      </c>
      <c r="M18" s="7">
        <v>6.074802074766103E-2</v>
      </c>
      <c r="N18" s="7">
        <v>0.14148223057022991</v>
      </c>
      <c r="O18" s="7">
        <v>8.6174568965668427E-2</v>
      </c>
      <c r="P18" s="7">
        <v>4.3161290322646664E-2</v>
      </c>
      <c r="Q18" s="40">
        <f t="shared" si="23"/>
        <v>9.1417057020232645E-2</v>
      </c>
      <c r="R18" s="40">
        <f t="shared" si="24"/>
        <v>0.10030874480941458</v>
      </c>
      <c r="S18" s="40">
        <f t="shared" si="25"/>
        <v>6.3500291118998478E-2</v>
      </c>
      <c r="T18" s="40">
        <f t="shared" si="26"/>
        <v>8.5159179866146267E-2</v>
      </c>
      <c r="U18" s="7">
        <v>1.3032886723402321E-2</v>
      </c>
      <c r="V18" s="7">
        <v>5.662571662540046E-2</v>
      </c>
      <c r="W18" s="7">
        <v>0.12562843109018931</v>
      </c>
      <c r="X18" s="7">
        <v>7.3911637931482019E-2</v>
      </c>
      <c r="Y18" s="7">
        <v>3.8153225806462632E-2</v>
      </c>
      <c r="Z18" s="7">
        <f t="shared" si="14"/>
        <v>8.1840120849698106E-2</v>
      </c>
      <c r="AA18" s="7">
        <f t="shared" si="15"/>
        <v>9.043786828270671E-2</v>
      </c>
      <c r="AB18" s="7">
        <f t="shared" si="16"/>
        <v>5.5061733960956392E-2</v>
      </c>
      <c r="AC18" s="7">
        <f t="shared" si="17"/>
        <v>7.617474153581584E-2</v>
      </c>
      <c r="AD18" s="7">
        <v>1.2119366625979596E-2</v>
      </c>
      <c r="AE18" s="7">
        <v>5.4441714441436133E-2</v>
      </c>
      <c r="AF18" s="7">
        <v>0.11847731869486285</v>
      </c>
      <c r="AG18" s="7">
        <v>7.4137931035051882E-2</v>
      </c>
      <c r="AH18" s="7">
        <v>3.7395161290364763E-2</v>
      </c>
      <c r="AI18" s="7">
        <f t="shared" si="3"/>
        <v>7.8175405076313764E-2</v>
      </c>
      <c r="AJ18" s="7">
        <f t="shared" si="4"/>
        <v>8.5819922955087752E-2</v>
      </c>
      <c r="AK18" s="7">
        <f t="shared" si="10"/>
        <v>5.4769126881304496E-2</v>
      </c>
      <c r="AL18" s="33">
        <f t="shared" si="5"/>
        <v>7.28869644734432E-2</v>
      </c>
      <c r="AM18" s="7">
        <f t="shared" si="28"/>
        <v>1.5569840948059908E-2</v>
      </c>
      <c r="AN18" s="7">
        <f t="shared" si="29"/>
        <v>6.0500684626361122E-2</v>
      </c>
      <c r="AO18" s="7">
        <f t="shared" si="30"/>
        <v>0.14839279073654979</v>
      </c>
      <c r="AP18" s="7">
        <f t="shared" si="31"/>
        <v>9.4646941885330807E-2</v>
      </c>
      <c r="AQ18" s="7">
        <f t="shared" si="32"/>
        <v>4.3090661698456323E-2</v>
      </c>
      <c r="AR18" s="40">
        <f t="shared" si="33"/>
        <v>9.5113079386940025E-2</v>
      </c>
      <c r="AS18" s="40">
        <f t="shared" si="34"/>
        <v>0.10356886309337247</v>
      </c>
      <c r="AT18" s="40">
        <f t="shared" si="35"/>
        <v>6.7469254934289485E-2</v>
      </c>
      <c r="AU18" s="40">
        <f t="shared" si="36"/>
        <v>8.8366737520831268E-2</v>
      </c>
      <c r="AV18" s="7">
        <f t="shared" si="37"/>
        <v>1.4042036566587797E-2</v>
      </c>
      <c r="AW18" s="7">
        <f t="shared" si="38"/>
        <v>5.7915325126331463E-2</v>
      </c>
      <c r="AX18" s="7">
        <f t="shared" si="39"/>
        <v>0.13844986321794361</v>
      </c>
      <c r="AY18" s="7">
        <f t="shared" si="40"/>
        <v>8.6956076702376608E-2</v>
      </c>
      <c r="AZ18" s="7">
        <f t="shared" si="41"/>
        <v>3.9949785433709105E-2</v>
      </c>
      <c r="BA18" s="7">
        <f t="shared" si="42"/>
        <v>8.9106772677067431E-2</v>
      </c>
      <c r="BB18" s="7">
        <f t="shared" si="43"/>
        <v>9.7378207662557351E-2</v>
      </c>
      <c r="BC18" s="7">
        <f t="shared" si="44"/>
        <v>6.2176898216288863E-2</v>
      </c>
      <c r="BD18" s="7">
        <f t="shared" si="45"/>
        <v>8.2732023947827651E-2</v>
      </c>
      <c r="BE18" s="7">
        <f t="shared" si="46"/>
        <v>1.3469109923551881E-2</v>
      </c>
      <c r="BF18" s="7">
        <f t="shared" si="47"/>
        <v>5.6545598238907799E-2</v>
      </c>
      <c r="BG18" s="7">
        <f t="shared" si="48"/>
        <v>0.13396494511905802</v>
      </c>
      <c r="BH18" s="7">
        <f t="shared" si="49"/>
        <v>8.7097999522176894E-2</v>
      </c>
      <c r="BI18" s="7">
        <f t="shared" si="50"/>
        <v>3.9474354888023346E-2</v>
      </c>
      <c r="BJ18" s="7">
        <f t="shared" si="51"/>
        <v>8.6808395978350661E-2</v>
      </c>
      <c r="BK18" s="7">
        <f t="shared" si="52"/>
        <v>9.4481999991001528E-2</v>
      </c>
      <c r="BL18" s="7">
        <f t="shared" si="53"/>
        <v>6.1993385677980767E-2</v>
      </c>
      <c r="BM18" s="33">
        <f t="shared" si="54"/>
        <v>8.0670049525250725E-2</v>
      </c>
      <c r="BN18" s="40">
        <f t="shared" si="55"/>
        <v>1.5583812158612638E-2</v>
      </c>
      <c r="BO18" s="40">
        <f t="shared" si="56"/>
        <v>6.0607241855489789E-2</v>
      </c>
      <c r="BP18" s="40">
        <f t="shared" si="57"/>
        <v>0.14891741018844104</v>
      </c>
      <c r="BQ18" s="40">
        <f t="shared" si="57"/>
        <v>9.5322943906242755E-2</v>
      </c>
      <c r="BR18" s="40">
        <f t="shared" si="57"/>
        <v>4.3240109068124137E-2</v>
      </c>
      <c r="BS18" s="40">
        <f t="shared" si="57"/>
        <v>9.5398358738422714E-2</v>
      </c>
      <c r="BT18" s="40">
        <f t="shared" si="57"/>
        <v>0.10383945392612837</v>
      </c>
      <c r="BU18" s="40">
        <f t="shared" si="57"/>
        <v>6.7814036722419924E-2</v>
      </c>
      <c r="BV18" s="40">
        <f t="shared" si="57"/>
        <v>8.8637065652657485E-2</v>
      </c>
      <c r="BW18" s="40">
        <f t="shared" si="57"/>
        <v>1.4057105317873447E-2</v>
      </c>
      <c r="BX18" s="40">
        <f t="shared" si="57"/>
        <v>5.8022276752196615E-2</v>
      </c>
      <c r="BY18" s="40">
        <f t="shared" si="57"/>
        <v>0.13891729791146265</v>
      </c>
      <c r="BZ18" s="40">
        <f t="shared" si="57"/>
        <v>8.7525040070278351E-2</v>
      </c>
      <c r="CA18" s="40">
        <f t="shared" si="57"/>
        <v>4.0092120365857797E-2</v>
      </c>
      <c r="CB18" s="40">
        <f t="shared" si="57"/>
        <v>8.9367700838285422E-2</v>
      </c>
      <c r="CC18" s="40">
        <f t="shared" si="57"/>
        <v>9.7630186741082856E-2</v>
      </c>
      <c r="CD18" s="40">
        <f t="shared" si="57"/>
        <v>6.2481050175668892E-2</v>
      </c>
      <c r="CE18" s="40">
        <f t="shared" si="57"/>
        <v>8.2981061671895354E-2</v>
      </c>
      <c r="CF18" s="40">
        <f t="shared" si="58"/>
        <v>1.3461672401813781E-2</v>
      </c>
      <c r="CG18" s="40">
        <f t="shared" si="58"/>
        <v>5.6510904350644056E-2</v>
      </c>
      <c r="CH18" s="40">
        <f t="shared" si="58"/>
        <v>0.13395572015980453</v>
      </c>
      <c r="CI18" s="40">
        <f t="shared" si="58"/>
        <v>8.7152800176387754E-2</v>
      </c>
      <c r="CJ18" s="40">
        <f t="shared" si="58"/>
        <v>3.9506195964987431E-2</v>
      </c>
      <c r="CK18" s="40">
        <f t="shared" si="58"/>
        <v>8.6786623946237512E-2</v>
      </c>
      <c r="CL18" s="40">
        <f t="shared" si="58"/>
        <v>9.4449053717613002E-2</v>
      </c>
      <c r="CM18" s="40">
        <f t="shared" si="58"/>
        <v>6.2038523712265578E-2</v>
      </c>
      <c r="CN18" s="48">
        <f t="shared" si="58"/>
        <v>8.0660890491506682E-2</v>
      </c>
      <c r="CO18" s="108">
        <f t="shared" si="12"/>
        <v>2.0571711830757511E-2</v>
      </c>
      <c r="CP18" s="40">
        <f t="shared" si="11"/>
        <v>6.3213917458856198E-2</v>
      </c>
      <c r="CQ18" s="40">
        <f t="shared" si="11"/>
        <v>0.16440169798551954</v>
      </c>
      <c r="CR18" s="40">
        <f t="shared" si="11"/>
        <v>0.12212684493324329</v>
      </c>
      <c r="CS18" s="40">
        <f t="shared" si="11"/>
        <v>6.3413144393315302E-2</v>
      </c>
      <c r="CT18" s="40">
        <f t="shared" si="11"/>
        <v>0.10824679015495499</v>
      </c>
      <c r="CU18" s="40">
        <f t="shared" si="11"/>
        <v>0.1133975528424626</v>
      </c>
      <c r="CV18" s="40">
        <f t="shared" si="11"/>
        <v>9.5198009987439824E-2</v>
      </c>
      <c r="CW18" s="48">
        <f t="shared" si="11"/>
        <v>0.1038816592311958</v>
      </c>
    </row>
    <row r="19" spans="1:101" x14ac:dyDescent="0.25">
      <c r="A19" s="89"/>
      <c r="B19" s="2" t="s">
        <v>3</v>
      </c>
      <c r="C19" s="7">
        <v>2.4652338812259722E-3</v>
      </c>
      <c r="D19" s="7">
        <v>4.1086541086450675E-3</v>
      </c>
      <c r="E19" s="7">
        <v>2.4452470384431709E-2</v>
      </c>
      <c r="F19" s="7">
        <v>3.2246696034942512E-2</v>
      </c>
      <c r="G19" s="7">
        <v>9.7682119204712207E-3</v>
      </c>
      <c r="H19" s="7">
        <f t="shared" si="19"/>
        <v>1.5547400378604163E-2</v>
      </c>
      <c r="I19" s="7">
        <f t="shared" si="20"/>
        <v>1.4077366304109246E-2</v>
      </c>
      <c r="J19" s="7">
        <f t="shared" si="21"/>
        <v>2.0397253014951593E-2</v>
      </c>
      <c r="K19" s="7">
        <f t="shared" si="22"/>
        <v>1.4797946916431342E-2</v>
      </c>
      <c r="L19" s="7">
        <v>2.6796589525771275E-3</v>
      </c>
      <c r="M19" s="7">
        <v>4.6546546546869152E-3</v>
      </c>
      <c r="N19" s="7">
        <v>2.0965039006245759E-2</v>
      </c>
      <c r="O19" s="7">
        <v>1.9999999999632735E-2</v>
      </c>
      <c r="P19" s="7">
        <v>9.9838709676737039E-3</v>
      </c>
      <c r="Q19" s="40">
        <f t="shared" si="23"/>
        <v>1.2807051710776682E-2</v>
      </c>
      <c r="R19" s="40">
        <f t="shared" si="24"/>
        <v>1.2646937183880453E-2</v>
      </c>
      <c r="S19" s="40">
        <f t="shared" si="25"/>
        <v>1.4720037630254477E-2</v>
      </c>
      <c r="T19" s="40">
        <f t="shared" si="26"/>
        <v>1.2440937575965838E-2</v>
      </c>
      <c r="U19" s="7">
        <v>2.3751522534019363E-3</v>
      </c>
      <c r="V19" s="7">
        <v>2.4843024843584126E-3</v>
      </c>
      <c r="W19" s="7">
        <v>1.6486564576809283E-2</v>
      </c>
      <c r="X19" s="7">
        <v>1.5366379310064864E-2</v>
      </c>
      <c r="Y19" s="7">
        <v>1.2927419354761467E-2</v>
      </c>
      <c r="Z19" s="7">
        <f t="shared" si="14"/>
        <v>9.5749798210374125E-3</v>
      </c>
      <c r="AA19" s="7">
        <f t="shared" si="15"/>
        <v>9.3455776253080127E-3</v>
      </c>
      <c r="AB19" s="7">
        <f t="shared" si="16"/>
        <v>1.4080691321887688E-2</v>
      </c>
      <c r="AC19" s="7">
        <f t="shared" si="17"/>
        <v>1.0009728996198633E-2</v>
      </c>
      <c r="AD19" s="7">
        <v>3.8367844092783003E-3</v>
      </c>
      <c r="AE19" s="7">
        <v>2.2113022113374884E-3</v>
      </c>
      <c r="AF19" s="7">
        <v>1.5995377058741812E-2</v>
      </c>
      <c r="AG19" s="7">
        <v>1.3211206896317386E-2</v>
      </c>
      <c r="AH19" s="7">
        <v>1.5951612903146454E-2</v>
      </c>
      <c r="AI19" s="7">
        <f t="shared" si="3"/>
        <v>9.1097856417901614E-3</v>
      </c>
      <c r="AJ19" s="7">
        <f t="shared" si="4"/>
        <v>8.9656630044034503E-3</v>
      </c>
      <c r="AK19" s="7">
        <f t="shared" si="10"/>
        <v>1.4655800965214441E-2</v>
      </c>
      <c r="AL19" s="33">
        <f t="shared" si="5"/>
        <v>9.9970436306511846E-3</v>
      </c>
      <c r="AM19" s="7">
        <f t="shared" si="28"/>
        <v>2.5997135020449833E-3</v>
      </c>
      <c r="AN19" s="7">
        <f t="shared" si="29"/>
        <v>4.4510858305328218E-3</v>
      </c>
      <c r="AO19" s="7">
        <f t="shared" si="30"/>
        <v>2.2265280022709857E-2</v>
      </c>
      <c r="AP19" s="7">
        <f t="shared" si="31"/>
        <v>2.4566012853930383E-2</v>
      </c>
      <c r="AQ19" s="7">
        <f t="shared" si="32"/>
        <v>9.9034654461491213E-3</v>
      </c>
      <c r="AR19" s="40">
        <f t="shared" si="33"/>
        <v>1.3828753172663355E-2</v>
      </c>
      <c r="AS19" s="40">
        <f t="shared" si="34"/>
        <v>1.3180253086495744E-2</v>
      </c>
      <c r="AT19" s="40">
        <f t="shared" si="35"/>
        <v>1.6836709616593011E-2</v>
      </c>
      <c r="AU19" s="40">
        <f t="shared" si="36"/>
        <v>1.3319716220853867E-2</v>
      </c>
      <c r="AV19" s="7">
        <f t="shared" si="37"/>
        <v>2.4087379543448438E-3</v>
      </c>
      <c r="AW19" s="7">
        <f t="shared" si="38"/>
        <v>3.0899197361468067E-3</v>
      </c>
      <c r="AX19" s="7">
        <f t="shared" si="39"/>
        <v>1.9456543435503824E-2</v>
      </c>
      <c r="AY19" s="7">
        <f t="shared" si="40"/>
        <v>2.1659974164397942E-2</v>
      </c>
      <c r="AZ19" s="7">
        <f t="shared" si="41"/>
        <v>1.1749552139573655E-2</v>
      </c>
      <c r="BA19" s="7">
        <f t="shared" si="42"/>
        <v>1.1801715012185767E-2</v>
      </c>
      <c r="BB19" s="7">
        <f t="shared" si="43"/>
        <v>1.1109760215366069E-2</v>
      </c>
      <c r="BC19" s="7">
        <f t="shared" si="44"/>
        <v>1.6435734821157847E-2</v>
      </c>
      <c r="BD19" s="7">
        <f t="shared" si="45"/>
        <v>1.1794950455923372E-2</v>
      </c>
      <c r="BE19" s="7">
        <f t="shared" si="46"/>
        <v>3.325420583202311E-3</v>
      </c>
      <c r="BF19" s="7">
        <f t="shared" si="47"/>
        <v>2.9187038752029296E-3</v>
      </c>
      <c r="BG19" s="7">
        <f t="shared" si="48"/>
        <v>1.9148488454971396E-2</v>
      </c>
      <c r="BH19" s="7">
        <f t="shared" si="49"/>
        <v>2.0308328262292979E-2</v>
      </c>
      <c r="BI19" s="7">
        <f t="shared" si="50"/>
        <v>1.3646216550630738E-2</v>
      </c>
      <c r="BJ19" s="7">
        <f t="shared" si="51"/>
        <v>1.1509962110166531E-2</v>
      </c>
      <c r="BK19" s="7">
        <f t="shared" si="52"/>
        <v>1.0871491556571153E-2</v>
      </c>
      <c r="BL19" s="7">
        <f t="shared" si="53"/>
        <v>1.6796422712161418E-2</v>
      </c>
      <c r="BM19" s="33">
        <f t="shared" si="54"/>
        <v>1.178699465514867E-2</v>
      </c>
      <c r="BN19" s="40">
        <f t="shared" si="55"/>
        <v>2.6020462904681285E-3</v>
      </c>
      <c r="BO19" s="40">
        <f t="shared" si="56"/>
        <v>4.4589253347573536E-3</v>
      </c>
      <c r="BP19" s="40">
        <f t="shared" si="57"/>
        <v>2.2343995430269357E-2</v>
      </c>
      <c r="BQ19" s="40">
        <f t="shared" si="57"/>
        <v>2.4741472028883181E-2</v>
      </c>
      <c r="BR19" s="40">
        <f t="shared" si="57"/>
        <v>9.9378127224077299E-3</v>
      </c>
      <c r="BS19" s="40">
        <f t="shared" si="57"/>
        <v>1.3870230725091894E-2</v>
      </c>
      <c r="BT19" s="40">
        <f t="shared" si="57"/>
        <v>1.3214688683760077E-2</v>
      </c>
      <c r="BU19" s="40">
        <f t="shared" si="57"/>
        <v>1.6922748670284884E-2</v>
      </c>
      <c r="BV19" s="40">
        <f t="shared" si="57"/>
        <v>1.3360463385493616E-2</v>
      </c>
      <c r="BW19" s="40">
        <f t="shared" si="57"/>
        <v>2.4113228125293533E-3</v>
      </c>
      <c r="BX19" s="40">
        <f t="shared" si="57"/>
        <v>3.0956258586429309E-3</v>
      </c>
      <c r="BY19" s="40">
        <f t="shared" si="57"/>
        <v>1.9522232654736914E-2</v>
      </c>
      <c r="BZ19" s="40">
        <f t="shared" si="57"/>
        <v>2.1801697805994846E-2</v>
      </c>
      <c r="CA19" s="40">
        <f t="shared" si="57"/>
        <v>1.1791413984096921E-2</v>
      </c>
      <c r="CB19" s="40">
        <f t="shared" si="57"/>
        <v>1.1836273550272523E-2</v>
      </c>
      <c r="CC19" s="40">
        <f t="shared" si="57"/>
        <v>1.1138508199221018E-2</v>
      </c>
      <c r="CD19" s="40">
        <f t="shared" si="57"/>
        <v>1.6516133829360478E-2</v>
      </c>
      <c r="CE19" s="40">
        <f t="shared" si="57"/>
        <v>1.1830455300080053E-2</v>
      </c>
      <c r="CF19" s="40">
        <f t="shared" si="58"/>
        <v>3.3235843157714065E-3</v>
      </c>
      <c r="CG19" s="40">
        <f t="shared" si="58"/>
        <v>2.9169130870730841E-3</v>
      </c>
      <c r="CH19" s="40">
        <f t="shared" si="58"/>
        <v>1.9147169871026871E-2</v>
      </c>
      <c r="CI19" s="40">
        <f t="shared" si="58"/>
        <v>2.0321105934349836E-2</v>
      </c>
      <c r="CJ19" s="40">
        <f t="shared" si="58"/>
        <v>1.3657223956139703E-2</v>
      </c>
      <c r="CK19" s="40">
        <f t="shared" si="58"/>
        <v>1.1507075347177083E-2</v>
      </c>
      <c r="CL19" s="40">
        <f t="shared" si="58"/>
        <v>1.0867700621440674E-2</v>
      </c>
      <c r="CM19" s="40">
        <f t="shared" si="58"/>
        <v>1.6808652363695244E-2</v>
      </c>
      <c r="CN19" s="48">
        <f t="shared" si="58"/>
        <v>1.1785656395380359E-2</v>
      </c>
      <c r="CO19" s="108">
        <f t="shared" si="12"/>
        <v>3.2220753470819288E-3</v>
      </c>
      <c r="CP19" s="40">
        <f t="shared" si="11"/>
        <v>4.3226382741522705E-3</v>
      </c>
      <c r="CQ19" s="40">
        <f t="shared" si="11"/>
        <v>2.5122450797186762E-2</v>
      </c>
      <c r="CR19" s="40">
        <f t="shared" si="11"/>
        <v>3.6163774470121549E-2</v>
      </c>
      <c r="CS19" s="40">
        <f t="shared" si="11"/>
        <v>1.4414854629764782E-2</v>
      </c>
      <c r="CT19" s="40">
        <f t="shared" si="11"/>
        <v>1.660861499845551E-2</v>
      </c>
      <c r="CU19" s="40">
        <f t="shared" si="11"/>
        <v>1.4638213952070073E-2</v>
      </c>
      <c r="CV19" s="40">
        <f t="shared" si="11"/>
        <v>2.6188707880132164E-2</v>
      </c>
      <c r="CW19" s="48">
        <f t="shared" si="11"/>
        <v>1.6395024266271898E-2</v>
      </c>
    </row>
    <row r="20" spans="1:101" x14ac:dyDescent="0.25">
      <c r="A20" s="89"/>
      <c r="B20" s="2" t="s">
        <v>2</v>
      </c>
      <c r="C20" s="7">
        <v>3.982300885098395E-3</v>
      </c>
      <c r="D20" s="7">
        <v>9.2661752661786501E-2</v>
      </c>
      <c r="E20" s="7">
        <v>0.18825772898109036</v>
      </c>
      <c r="F20" s="7">
        <v>0.32357929515412104</v>
      </c>
      <c r="G20" s="7">
        <v>0.17468543046283488</v>
      </c>
      <c r="H20" s="7">
        <f t="shared" si="19"/>
        <v>0.15292215964489278</v>
      </c>
      <c r="I20" s="7">
        <f t="shared" si="20"/>
        <v>0.13950491925613781</v>
      </c>
      <c r="J20" s="7">
        <f t="shared" si="21"/>
        <v>0.24509048973908873</v>
      </c>
      <c r="K20" s="7">
        <f t="shared" si="22"/>
        <v>0.15574445187171193</v>
      </c>
      <c r="L20" s="7">
        <v>6.5773447016493295E-3</v>
      </c>
      <c r="M20" s="7">
        <v>9.9437619437749522E-2</v>
      </c>
      <c r="N20" s="7">
        <v>0.18634498699871596</v>
      </c>
      <c r="O20" s="7">
        <v>0.30512931034483992</v>
      </c>
      <c r="P20" s="7">
        <v>0.1810322580636603</v>
      </c>
      <c r="Q20" s="40">
        <f t="shared" si="23"/>
        <v>0.15264424535387597</v>
      </c>
      <c r="R20" s="40">
        <f t="shared" si="24"/>
        <v>0.14202326429101314</v>
      </c>
      <c r="S20" s="40">
        <f t="shared" si="25"/>
        <v>0.23971204544093128</v>
      </c>
      <c r="T20" s="40">
        <f t="shared" si="26"/>
        <v>0.15632564362695242</v>
      </c>
      <c r="U20" s="7">
        <v>8.4043848965976286E-3</v>
      </c>
      <c r="V20" s="7">
        <v>9.0920010920166855E-2</v>
      </c>
      <c r="W20" s="7">
        <v>0.18705576423085993</v>
      </c>
      <c r="X20" s="7">
        <v>0.28633620689665085</v>
      </c>
      <c r="Y20" s="7">
        <v>0.17487903225721854</v>
      </c>
      <c r="Z20" s="7">
        <f t="shared" si="14"/>
        <v>0.14715143652797832</v>
      </c>
      <c r="AA20" s="7">
        <f t="shared" si="15"/>
        <v>0.13802767466706553</v>
      </c>
      <c r="AB20" s="7">
        <f t="shared" si="16"/>
        <v>0.22758200295062583</v>
      </c>
      <c r="AC20" s="7">
        <f t="shared" si="17"/>
        <v>0.15074719097820108</v>
      </c>
      <c r="AD20" s="7">
        <v>8.769792935463875E-3</v>
      </c>
      <c r="AE20" s="7">
        <v>8.8572208572308742E-2</v>
      </c>
      <c r="AF20" s="7">
        <v>0.18464316671568248</v>
      </c>
      <c r="AG20" s="7">
        <v>0.27424568965527474</v>
      </c>
      <c r="AH20" s="7">
        <v>0.17233870967672138</v>
      </c>
      <c r="AI20" s="7">
        <f t="shared" si="3"/>
        <v>0.14370049799910994</v>
      </c>
      <c r="AJ20" s="7">
        <f t="shared" si="4"/>
        <v>0.13564812191574785</v>
      </c>
      <c r="AK20" s="7">
        <f t="shared" si="10"/>
        <v>0.22052583263796691</v>
      </c>
      <c r="AL20" s="33">
        <f t="shared" si="5"/>
        <v>0.14741434243379345</v>
      </c>
      <c r="AM20" s="7">
        <f t="shared" si="28"/>
        <v>5.6098181630895375E-3</v>
      </c>
      <c r="AN20" s="7">
        <f t="shared" si="29"/>
        <v>9.6911330330152437E-2</v>
      </c>
      <c r="AO20" s="7">
        <f t="shared" si="30"/>
        <v>0.18705812664497609</v>
      </c>
      <c r="AP20" s="7">
        <f t="shared" si="31"/>
        <v>0.31200813444220332</v>
      </c>
      <c r="AQ20" s="7">
        <f t="shared" si="32"/>
        <v>0.17866593033528153</v>
      </c>
      <c r="AR20" s="40">
        <f t="shared" si="33"/>
        <v>0.15274786189024767</v>
      </c>
      <c r="AS20" s="40">
        <f t="shared" si="34"/>
        <v>0.14108433384253594</v>
      </c>
      <c r="AT20" s="40">
        <f t="shared" si="35"/>
        <v>0.24171732472039612</v>
      </c>
      <c r="AU20" s="40">
        <f t="shared" si="36"/>
        <v>0.15610895424251856</v>
      </c>
      <c r="AV20" s="7">
        <f t="shared" si="37"/>
        <v>6.7556714492258713E-3</v>
      </c>
      <c r="AW20" s="7">
        <f t="shared" si="38"/>
        <v>9.1569395469123765E-2</v>
      </c>
      <c r="AX20" s="7">
        <f t="shared" si="39"/>
        <v>0.18750390032276107</v>
      </c>
      <c r="AY20" s="7">
        <f t="shared" si="40"/>
        <v>0.30022178217565298</v>
      </c>
      <c r="AZ20" s="7">
        <f t="shared" si="41"/>
        <v>0.17480685048025418</v>
      </c>
      <c r="BA20" s="7">
        <f t="shared" si="42"/>
        <v>0.14930297159135</v>
      </c>
      <c r="BB20" s="7">
        <f t="shared" si="43"/>
        <v>0.1385784450759332</v>
      </c>
      <c r="BC20" s="7">
        <f t="shared" si="44"/>
        <v>0.23410980240812254</v>
      </c>
      <c r="BD20" s="7">
        <f t="shared" si="45"/>
        <v>0.1526103512469186</v>
      </c>
      <c r="BE20" s="7">
        <f t="shared" si="46"/>
        <v>6.9848421063757379E-3</v>
      </c>
      <c r="BF20" s="7">
        <f t="shared" si="47"/>
        <v>9.0096939065082843E-2</v>
      </c>
      <c r="BG20" s="7">
        <f t="shared" si="48"/>
        <v>0.18599080674193338</v>
      </c>
      <c r="BH20" s="7">
        <f t="shared" si="49"/>
        <v>0.2926390486646856</v>
      </c>
      <c r="BI20" s="7">
        <f t="shared" si="50"/>
        <v>0.17321365237505795</v>
      </c>
      <c r="BJ20" s="7">
        <f t="shared" si="51"/>
        <v>0.14713866821997826</v>
      </c>
      <c r="BK20" s="7">
        <f t="shared" si="52"/>
        <v>0.13708607597142683</v>
      </c>
      <c r="BL20" s="7">
        <f t="shared" si="53"/>
        <v>0.22968442853695453</v>
      </c>
      <c r="BM20" s="33">
        <f t="shared" si="54"/>
        <v>0.15052010962696769</v>
      </c>
      <c r="BN20" s="40">
        <f t="shared" si="55"/>
        <v>5.6148519942622842E-3</v>
      </c>
      <c r="BO20" s="40">
        <f t="shared" si="56"/>
        <v>9.7082016048750969E-2</v>
      </c>
      <c r="BP20" s="40">
        <f t="shared" si="57"/>
        <v>0.18771944133139179</v>
      </c>
      <c r="BQ20" s="40">
        <f t="shared" si="57"/>
        <v>0.3142366071770058</v>
      </c>
      <c r="BR20" s="40">
        <f t="shared" si="57"/>
        <v>0.17928558091119315</v>
      </c>
      <c r="BS20" s="40">
        <f t="shared" si="57"/>
        <v>0.15320600930027045</v>
      </c>
      <c r="BT20" s="40">
        <f t="shared" si="57"/>
        <v>0.14145294006493739</v>
      </c>
      <c r="BU20" s="40">
        <f t="shared" si="57"/>
        <v>0.24295255003184166</v>
      </c>
      <c r="BV20" s="40">
        <f t="shared" si="57"/>
        <v>0.1565865167637305</v>
      </c>
      <c r="BW20" s="40">
        <f t="shared" si="57"/>
        <v>6.7629210766109882E-3</v>
      </c>
      <c r="BX20" s="40">
        <f t="shared" si="57"/>
        <v>9.1738495715104423E-2</v>
      </c>
      <c r="BY20" s="40">
        <f t="shared" si="57"/>
        <v>0.18813695135035963</v>
      </c>
      <c r="BZ20" s="40">
        <f t="shared" si="57"/>
        <v>0.30218616698671996</v>
      </c>
      <c r="CA20" s="40">
        <f t="shared" si="57"/>
        <v>0.17542966036351429</v>
      </c>
      <c r="CB20" s="40">
        <f t="shared" si="57"/>
        <v>0.14974017011926546</v>
      </c>
      <c r="CC20" s="40">
        <f t="shared" si="57"/>
        <v>0.13893703525470022</v>
      </c>
      <c r="CD20" s="40">
        <f t="shared" si="57"/>
        <v>0.23525500194613755</v>
      </c>
      <c r="CE20" s="40">
        <f t="shared" si="57"/>
        <v>0.15306973484144631</v>
      </c>
      <c r="CF20" s="40">
        <f t="shared" si="58"/>
        <v>6.980985139189471E-3</v>
      </c>
      <c r="CG20" s="40">
        <f t="shared" si="58"/>
        <v>9.0041659552014069E-2</v>
      </c>
      <c r="CH20" s="40">
        <f t="shared" si="58"/>
        <v>0.18597799923014594</v>
      </c>
      <c r="CI20" s="40">
        <f t="shared" si="58"/>
        <v>0.29282317242645334</v>
      </c>
      <c r="CJ20" s="40">
        <f t="shared" si="58"/>
        <v>0.17335337116849106</v>
      </c>
      <c r="CK20" s="40">
        <f t="shared" si="58"/>
        <v>0.14710176501754643</v>
      </c>
      <c r="CL20" s="40">
        <f t="shared" si="58"/>
        <v>0.13703827347637865</v>
      </c>
      <c r="CM20" s="40">
        <f t="shared" si="58"/>
        <v>0.22985166417825087</v>
      </c>
      <c r="CN20" s="48">
        <f t="shared" si="58"/>
        <v>0.15050302002839494</v>
      </c>
      <c r="CO20" s="108">
        <f t="shared" si="12"/>
        <v>5.2048909453398517E-3</v>
      </c>
      <c r="CP20" s="40">
        <f t="shared" si="11"/>
        <v>9.7487699868207836E-2</v>
      </c>
      <c r="CQ20" s="40">
        <f t="shared" si="11"/>
        <v>0.19341585775025485</v>
      </c>
      <c r="CR20" s="40">
        <f t="shared" si="11"/>
        <v>0.36288519730748253</v>
      </c>
      <c r="CS20" s="40">
        <f t="shared" si="11"/>
        <v>0.25778157830324561</v>
      </c>
      <c r="CT20" s="40">
        <f t="shared" si="11"/>
        <v>0.16336012532163258</v>
      </c>
      <c r="CU20" s="40">
        <f t="shared" si="11"/>
        <v>0.14506284849897716</v>
      </c>
      <c r="CV20" s="40">
        <f t="shared" si="11"/>
        <v>0.31467978728658019</v>
      </c>
      <c r="CW20" s="48">
        <f t="shared" si="11"/>
        <v>0.17255326581410096</v>
      </c>
    </row>
    <row r="21" spans="1:101" ht="15.75" thickBot="1" x14ac:dyDescent="0.3">
      <c r="A21" s="90"/>
      <c r="B21" s="34" t="s">
        <v>1</v>
      </c>
      <c r="C21" s="35">
        <v>1.8963337547070974E-3</v>
      </c>
      <c r="D21" s="35">
        <v>0</v>
      </c>
      <c r="E21" s="35">
        <v>1.1123952615102153E-2</v>
      </c>
      <c r="F21" s="35">
        <v>1.156387665192329E-2</v>
      </c>
      <c r="G21" s="35">
        <v>1.4693708609197942E-2</v>
      </c>
      <c r="H21" s="35">
        <f t="shared" si="19"/>
        <v>5.9745374491304796E-3</v>
      </c>
      <c r="I21" s="35">
        <f t="shared" si="20"/>
        <v>5.4508692269266265E-3</v>
      </c>
      <c r="J21" s="35">
        <f t="shared" si="21"/>
        <v>1.321375505346536E-2</v>
      </c>
      <c r="K21" s="35">
        <f t="shared" si="22"/>
        <v>7.105252091944029E-3</v>
      </c>
      <c r="L21" s="35">
        <v>1.8270401948454551E-3</v>
      </c>
      <c r="M21" s="35">
        <v>0</v>
      </c>
      <c r="N21" s="35">
        <v>1.1123952615102153E-2</v>
      </c>
      <c r="O21" s="35">
        <v>8.6206896550979177E-3</v>
      </c>
      <c r="P21" s="35">
        <v>1.0282258064508967E-2</v>
      </c>
      <c r="Q21" s="43">
        <f t="shared" si="23"/>
        <v>5.57543689826385E-3</v>
      </c>
      <c r="R21" s="43">
        <f t="shared" si="24"/>
        <v>5.4508692269266265E-3</v>
      </c>
      <c r="S21" s="43">
        <f t="shared" si="25"/>
        <v>9.4965787982834206E-3</v>
      </c>
      <c r="T21" s="43">
        <f t="shared" si="26"/>
        <v>6.1858242293616065E-3</v>
      </c>
      <c r="U21" s="35">
        <v>9.1352009742272757E-4</v>
      </c>
      <c r="V21" s="35">
        <v>0</v>
      </c>
      <c r="W21" s="35">
        <v>1.1123952615102153E-2</v>
      </c>
      <c r="X21" s="35">
        <v>8.6206896550979177E-3</v>
      </c>
      <c r="Y21" s="35">
        <v>1.0282258064508967E-2</v>
      </c>
      <c r="Z21" s="35">
        <f t="shared" si="14"/>
        <v>5.5000364422758269E-3</v>
      </c>
      <c r="AA21" s="35">
        <f t="shared" si="15"/>
        <v>5.4508692269266265E-3</v>
      </c>
      <c r="AB21" s="35">
        <f t="shared" si="16"/>
        <v>9.4965787982834206E-3</v>
      </c>
      <c r="AC21" s="35">
        <f t="shared" si="17"/>
        <v>6.1202018128334503E-3</v>
      </c>
      <c r="AD21" s="35">
        <v>9.1352009742272757E-4</v>
      </c>
      <c r="AE21" s="35">
        <v>0</v>
      </c>
      <c r="AF21" s="35">
        <v>1.1123952615102153E-2</v>
      </c>
      <c r="AG21" s="35">
        <v>8.6206896550979177E-3</v>
      </c>
      <c r="AH21" s="35">
        <v>1.0282258064508967E-2</v>
      </c>
      <c r="AI21" s="35">
        <f t="shared" si="3"/>
        <v>5.5000364422758269E-3</v>
      </c>
      <c r="AJ21" s="35">
        <f t="shared" si="4"/>
        <v>5.4508692269266265E-3</v>
      </c>
      <c r="AK21" s="35">
        <f t="shared" si="10"/>
        <v>9.4965787982834206E-3</v>
      </c>
      <c r="AL21" s="36">
        <f t="shared" si="5"/>
        <v>6.1202018128334503E-3</v>
      </c>
      <c r="AM21" s="35">
        <f t="shared" si="28"/>
        <v>1.8528753494158037E-3</v>
      </c>
      <c r="AN21" s="35">
        <f t="shared" si="29"/>
        <v>0</v>
      </c>
      <c r="AO21" s="35">
        <f t="shared" si="30"/>
        <v>1.1123952615102153E-2</v>
      </c>
      <c r="AP21" s="35">
        <f t="shared" si="31"/>
        <v>9.7180166093523528E-3</v>
      </c>
      <c r="AQ21" s="35">
        <f t="shared" si="32"/>
        <v>1.192700696944402E-2</v>
      </c>
      <c r="AR21" s="43">
        <f t="shared" si="33"/>
        <v>5.7242360715396654E-3</v>
      </c>
      <c r="AS21" s="43">
        <f t="shared" si="34"/>
        <v>5.4508692269266265E-3</v>
      </c>
      <c r="AT21" s="43">
        <f t="shared" si="35"/>
        <v>1.0882477044954602E-2</v>
      </c>
      <c r="AU21" s="43">
        <f t="shared" si="36"/>
        <v>6.5286203130601565E-3</v>
      </c>
      <c r="AV21" s="35">
        <f t="shared" si="37"/>
        <v>1.2799487063798868E-3</v>
      </c>
      <c r="AW21" s="35">
        <f t="shared" si="38"/>
        <v>0</v>
      </c>
      <c r="AX21" s="35">
        <f t="shared" si="39"/>
        <v>1.1123952615102153E-2</v>
      </c>
      <c r="AY21" s="35">
        <f t="shared" si="40"/>
        <v>9.7180166093523528E-3</v>
      </c>
      <c r="AZ21" s="35">
        <f t="shared" si="41"/>
        <v>1.192700696944402E-2</v>
      </c>
      <c r="BA21" s="35">
        <f t="shared" si="42"/>
        <v>5.6769476426868463E-3</v>
      </c>
      <c r="BB21" s="35">
        <f t="shared" si="43"/>
        <v>5.4508692269266265E-3</v>
      </c>
      <c r="BC21" s="35">
        <f t="shared" si="44"/>
        <v>1.0882477044954602E-2</v>
      </c>
      <c r="BD21" s="35">
        <f t="shared" si="45"/>
        <v>6.4874643155999456E-3</v>
      </c>
      <c r="BE21" s="35">
        <f t="shared" si="46"/>
        <v>1.2799487063798868E-3</v>
      </c>
      <c r="BF21" s="35">
        <f t="shared" si="47"/>
        <v>0</v>
      </c>
      <c r="BG21" s="35">
        <f t="shared" si="48"/>
        <v>1.1123952615102153E-2</v>
      </c>
      <c r="BH21" s="35">
        <f t="shared" si="49"/>
        <v>9.7180166093523528E-3</v>
      </c>
      <c r="BI21" s="35">
        <f t="shared" si="50"/>
        <v>1.192700696944402E-2</v>
      </c>
      <c r="BJ21" s="35">
        <f t="shared" si="51"/>
        <v>5.6769476426868463E-3</v>
      </c>
      <c r="BK21" s="35">
        <f t="shared" si="52"/>
        <v>5.4508692269266265E-3</v>
      </c>
      <c r="BL21" s="35">
        <f t="shared" si="53"/>
        <v>1.0882477044954602E-2</v>
      </c>
      <c r="BM21" s="36">
        <f t="shared" si="54"/>
        <v>6.4874643155999456E-3</v>
      </c>
      <c r="BN21" s="43">
        <f t="shared" si="55"/>
        <v>1.8545379811485882E-3</v>
      </c>
      <c r="BO21" s="43">
        <f t="shared" si="56"/>
        <v>0</v>
      </c>
      <c r="BP21" s="43">
        <f t="shared" si="57"/>
        <v>1.1163279605954153E-2</v>
      </c>
      <c r="BQ21" s="43">
        <f t="shared" si="57"/>
        <v>9.7874261300015999E-3</v>
      </c>
      <c r="BR21" s="43">
        <f t="shared" si="57"/>
        <v>1.1968372308228246E-2</v>
      </c>
      <c r="BS21" s="43">
        <f t="shared" si="57"/>
        <v>5.7414051755656139E-3</v>
      </c>
      <c r="BT21" s="43">
        <f t="shared" si="57"/>
        <v>5.4651105268627648E-3</v>
      </c>
      <c r="BU21" s="43">
        <f t="shared" si="57"/>
        <v>1.0938088743920334E-2</v>
      </c>
      <c r="BV21" s="43">
        <f t="shared" si="57"/>
        <v>6.5485924177473547E-3</v>
      </c>
      <c r="BW21" s="43">
        <f t="shared" si="57"/>
        <v>1.2813222413812643E-3</v>
      </c>
      <c r="BX21" s="43">
        <f t="shared" si="57"/>
        <v>0</v>
      </c>
      <c r="BY21" s="43">
        <f t="shared" si="57"/>
        <v>1.1161509325238987E-2</v>
      </c>
      <c r="BZ21" s="43">
        <f t="shared" si="57"/>
        <v>9.7816026825638547E-3</v>
      </c>
      <c r="CA21" s="43">
        <f t="shared" si="57"/>
        <v>1.1969501058193253E-2</v>
      </c>
      <c r="CB21" s="43">
        <f t="shared" si="57"/>
        <v>5.6935712445213039E-3</v>
      </c>
      <c r="CC21" s="43">
        <f t="shared" si="57"/>
        <v>5.4649740768507862E-3</v>
      </c>
      <c r="CD21" s="43">
        <f t="shared" si="57"/>
        <v>1.0935711072561081E-2</v>
      </c>
      <c r="CE21" s="43">
        <f t="shared" si="57"/>
        <v>6.5069927070381412E-3</v>
      </c>
      <c r="CF21" s="43">
        <f t="shared" si="58"/>
        <v>1.2792419301800202E-3</v>
      </c>
      <c r="CG21" s="43">
        <f t="shared" si="58"/>
        <v>0</v>
      </c>
      <c r="CH21" s="43">
        <f t="shared" si="58"/>
        <v>1.1123186608670239E-2</v>
      </c>
      <c r="CI21" s="43">
        <f t="shared" si="58"/>
        <v>9.7241310284061321E-3</v>
      </c>
      <c r="CJ21" s="43">
        <f t="shared" si="58"/>
        <v>1.1936627614238408E-2</v>
      </c>
      <c r="CK21" s="43">
        <f t="shared" si="58"/>
        <v>5.675523832409185E-3</v>
      </c>
      <c r="CL21" s="43">
        <f t="shared" si="58"/>
        <v>5.4489684857508209E-3</v>
      </c>
      <c r="CM21" s="43">
        <f t="shared" si="58"/>
        <v>1.0890400690624004E-2</v>
      </c>
      <c r="CN21" s="50">
        <f t="shared" si="58"/>
        <v>6.4867277484981596E-3</v>
      </c>
      <c r="CO21" s="111">
        <f t="shared" si="12"/>
        <v>2.4785194976480089E-3</v>
      </c>
      <c r="CP21" s="43">
        <f t="shared" si="11"/>
        <v>0</v>
      </c>
      <c r="CQ21" s="43">
        <f t="shared" si="11"/>
        <v>1.1428741057634275E-2</v>
      </c>
      <c r="CR21" s="43">
        <f t="shared" si="11"/>
        <v>1.2968566664544606E-2</v>
      </c>
      <c r="CS21" s="43">
        <f t="shared" si="11"/>
        <v>2.1683361837167629E-2</v>
      </c>
      <c r="CT21" s="43">
        <f t="shared" si="11"/>
        <v>6.3823398040882837E-3</v>
      </c>
      <c r="CU21" s="43">
        <f t="shared" si="11"/>
        <v>5.6680339379401824E-3</v>
      </c>
      <c r="CV21" s="43">
        <f t="shared" si="11"/>
        <v>1.696557721969532E-2</v>
      </c>
      <c r="CW21" s="50">
        <f t="shared" si="11"/>
        <v>7.8720907111818686E-3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3.2668718287344675E-2</v>
      </c>
      <c r="F22" s="31">
        <v>8.6905340912659779E-2</v>
      </c>
      <c r="G22" s="31">
        <v>0.2931085035549536</v>
      </c>
      <c r="H22" s="31">
        <f t="shared" si="19"/>
        <v>2.4162786911317201E-2</v>
      </c>
      <c r="I22" s="31">
        <f t="shared" si="20"/>
        <v>1.6008060925562197E-2</v>
      </c>
      <c r="J22" s="31">
        <f t="shared" si="21"/>
        <v>0.19560451358946693</v>
      </c>
      <c r="K22" s="31">
        <f t="shared" si="22"/>
        <v>5.9040053838210586E-2</v>
      </c>
      <c r="L22" s="32"/>
      <c r="M22" s="32"/>
      <c r="N22" s="31">
        <v>3.0249780395197323E-2</v>
      </c>
      <c r="O22" s="31">
        <v>3.6668078123905552E-2</v>
      </c>
      <c r="P22" s="31">
        <v>0.27667541442275084</v>
      </c>
      <c r="Q22" s="39">
        <f t="shared" si="23"/>
        <v>1.6519114401236538E-2</v>
      </c>
      <c r="R22" s="39">
        <f t="shared" si="24"/>
        <v>1.4822752557720715E-2</v>
      </c>
      <c r="S22" s="39">
        <f t="shared" si="25"/>
        <v>0.16318698577667179</v>
      </c>
      <c r="T22" s="39">
        <f t="shared" si="26"/>
        <v>5.0256557152875928E-2</v>
      </c>
      <c r="U22" s="32"/>
      <c r="V22" s="32"/>
      <c r="W22" s="31">
        <v>3.0676666599000625E-2</v>
      </c>
      <c r="X22" s="31">
        <v>3.2326291671526577E-2</v>
      </c>
      <c r="Y22" s="31">
        <v>0.27764672922047784</v>
      </c>
      <c r="Z22" s="39">
        <f t="shared" si="14"/>
        <v>1.6102754359943603E-2</v>
      </c>
      <c r="AA22" s="39">
        <f t="shared" si="15"/>
        <v>1.503193188023526E-2</v>
      </c>
      <c r="AB22" s="39">
        <f t="shared" si="16"/>
        <v>0.16164597940367736</v>
      </c>
      <c r="AC22" s="39">
        <f t="shared" si="17"/>
        <v>5.0020152778370443E-2</v>
      </c>
      <c r="AD22" s="32"/>
      <c r="AE22" s="32"/>
      <c r="AF22" s="31">
        <v>3.0676666599000625E-2</v>
      </c>
      <c r="AG22" s="31">
        <v>2.875932214630169E-2</v>
      </c>
      <c r="AH22" s="31">
        <v>0.27434022511780998</v>
      </c>
      <c r="AI22" s="39">
        <f t="shared" si="3"/>
        <v>1.5625999515686561E-2</v>
      </c>
      <c r="AJ22" s="39">
        <f t="shared" si="4"/>
        <v>1.503193188023526E-2</v>
      </c>
      <c r="AK22" s="39">
        <f t="shared" si="10"/>
        <v>0.15821631318447391</v>
      </c>
      <c r="AL22" s="39">
        <f t="shared" si="5"/>
        <v>4.9176431984800484E-2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(AM22*cis_wt3+AN22*First_Line_Wt3+AO22*Sec_Line_Wt3+AP22*Active_Wt3)/SUM(cis_wt3,First_Line_Wt3,Sec_Line_Wt3,Active_Wt3)</f>
        <v>2.4787954102338979E-2</v>
      </c>
      <c r="AS22" s="39">
        <f>(AN22*First_Line_Wt3+AO22*Sec_Line_Wt3)/SUM(First_Line_Wt3,Sec_Line_Wt3)</f>
        <v>1.2439749223222638E-2</v>
      </c>
      <c r="AT22" s="39">
        <f>(AP22*Active_Wt3+AQ22*NonActive_wt3)/SUM(Active_Wt3,NonActive_wt3)</f>
        <v>0.19892625705613337</v>
      </c>
      <c r="AU22" s="39">
        <f>(AM22*cis_wt3+AN22*First_Line_Wt3+AO22*Sec_Line_Wt3+AP22*Active_Wt3+AQ22*NonActive_wt3)/SUM(cis_wt3,First_Line_Wt3,Sec_Line_Wt3,Active_Wt3,NonActive_wt3)</f>
        <v>5.742307022049991E-2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(AV22*cis_wt3+AW22*First_Line_Wt3+AX22*Sec_Line_Wt3+AY22*Active_Wt3)/SUM(cis_wt3,First_Line_Wt3,Sec_Line_Wt3,Active_Wt3)</f>
        <v>3.7291880405089621E-2</v>
      </c>
      <c r="BB22" s="39">
        <f>(AW22*First_Line_Wt3+AX22*Sec_Line_Wt3)/SUM(First_Line_Wt3,Sec_Line_Wt3)</f>
        <v>2.7163604877060966E-2</v>
      </c>
      <c r="BC22" s="39">
        <f>(AY22*Active_Wt3+AZ22*NonActive_wt3)/SUM(Active_Wt3,NonActive_wt3)</f>
        <v>0.20121420040017352</v>
      </c>
      <c r="BD22" s="39">
        <f>(AV22*cis_wt3+AW22*First_Line_Wt3+AX22*Sec_Line_Wt3+AY22*Active_Wt3+AZ22*NonActive_wt3)/SUM(cis_wt3,First_Line_Wt3,Sec_Line_Wt3,Active_Wt3,NonActive_wt3)</f>
        <v>6.8029925056996385E-2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59">(BE22*cis_wt3+BF22*First_Line_Wt3+BG22*Sec_Line_Wt3+BH22*Active_Wt3)/SUM(cis_wt3,First_Line_Wt3,Sec_Line_Wt3,Active_Wt3)</f>
        <v>2.5168300718790785E-2</v>
      </c>
      <c r="BK22" s="39">
        <f t="shared" ref="BK22:BK37" si="60">(BF22*First_Line_Wt3+BG22*Sec_Line_Wt3)/SUM(First_Line_Wt3,Sec_Line_Wt3)</f>
        <v>1.276662783140972E-2</v>
      </c>
      <c r="BL22" s="39">
        <f>(BH22*Active_Wt3+BI22*NonActive_wt3)/SUM(Active_Wt3,NonActive_wt3)</f>
        <v>0.19980132850438864</v>
      </c>
      <c r="BM22" s="39">
        <f t="shared" ref="BM22:BM37" si="61">(BE22*cis_wt3+BF22*First_Line_Wt3+BG22*Sec_Line_Wt3+BH22*Active_Wt3+BI22*NonActive_wt3)/SUM(cis_wt3,First_Line_Wt3,Sec_Line_Wt3,Active_Wt3,NonActive_wt3)</f>
        <v>5.7861326710638893E-2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(BN22*cis_wt3+BO22*First_Line_Wt3+BP22*Sec_Line_Wt3+BQ22*Active_Wt3)/SUM(cis_wt3,First_Line_Wt3,Sec_Line_Wt3,Active_Wt3)</f>
        <v>2.4787954102338979E-2</v>
      </c>
      <c r="BT22" s="39">
        <f>(BO22*First_Line_Wt3+BP22*Sec_Line_Wt3)/SUM(First_Line_Wt3,Sec_Line_Wt3)</f>
        <v>1.2439749223222638E-2</v>
      </c>
      <c r="BU22" s="39">
        <f>(BQ22*Active_Wt3+BR22*NonActive_wt3)/SUM(Active_Wt3,NonActive_wt3)</f>
        <v>0.19892625705613337</v>
      </c>
      <c r="BV22" s="39">
        <f>(BN22*cis_wt3+BO22*First_Line_Wt3+BP22*Sec_Line_Wt3+BQ22*Active_Wt3+BR22*NonActive_wt3)/SUM(cis_wt3,First_Line_Wt3,Sec_Line_Wt3,Active_Wt3,NonActive_wt3)</f>
        <v>5.742307022049991E-2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(BW22*cis_wt3+BX22*First_Line_Wt3+BY22*Sec_Line_Wt3+BZ22*Active_Wt3)/SUM(cis_wt3,First_Line_Wt3,Sec_Line_Wt3,Active_Wt3)</f>
        <v>3.7291880405089621E-2</v>
      </c>
      <c r="CC22" s="39">
        <f>(BX22*First_Line_Wt3+BY22*Sec_Line_Wt3)/SUM(First_Line_Wt3,Sec_Line_Wt3)</f>
        <v>2.7163604877060966E-2</v>
      </c>
      <c r="CD22" s="39">
        <f>(BZ22*Active_Wt3+CA22*NonActive_wt3)/SUM(Active_Wt3,NonActive_wt3)</f>
        <v>0.20121420040017352</v>
      </c>
      <c r="CE22" s="39">
        <f>(BW22*cis_wt3+BX22*First_Line_Wt3+BY22*Sec_Line_Wt3+BZ22*Active_Wt3+CA22*NonActive_wt3)/SUM(cis_wt3,First_Line_Wt3,Sec_Line_Wt3,Active_Wt3,NonActive_wt3)</f>
        <v>6.8029925056996385E-2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2">(CF22*cis_wt3+CG22*First_Line_Wt3+CH22*Sec_Line_Wt3+CI22*Active_Wt3)/SUM(cis_wt3,First_Line_Wt3,Sec_Line_Wt3,Active_Wt3)</f>
        <v>2.5168300718790785E-2</v>
      </c>
      <c r="CL22" s="39">
        <f t="shared" ref="CL22:CL37" si="63">(CG22*First_Line_Wt3+CH22*Sec_Line_Wt3)/SUM(First_Line_Wt3,Sec_Line_Wt3)</f>
        <v>1.276662783140972E-2</v>
      </c>
      <c r="CM22" s="39">
        <f>(CI22*Active_Wt3+CJ22*NonActive_wt3)/SUM(Active_Wt3,NonActive_wt3)</f>
        <v>0.19980132850438864</v>
      </c>
      <c r="CN22" s="39">
        <f t="shared" ref="CN22:CN37" si="64">(CF22*cis_wt3+CG22*First_Line_Wt3+CH22*Sec_Line_Wt3+CI22*Active_Wt3+CJ22*NonActive_wt3)/SUM(cis_wt3,First_Line_Wt3,Sec_Line_Wt3,Active_Wt3,NonActive_wt3)</f>
        <v>5.7861326710638893E-2</v>
      </c>
      <c r="CO22" s="103"/>
      <c r="CP22" s="104"/>
      <c r="CQ22" s="104"/>
      <c r="CR22" s="104"/>
      <c r="CS22" s="104"/>
      <c r="CT22" s="104"/>
      <c r="CU22" s="104"/>
      <c r="CV22" s="104"/>
      <c r="CW22" s="105"/>
    </row>
    <row r="23" spans="1:101" x14ac:dyDescent="0.25">
      <c r="A23" s="89"/>
      <c r="B23" s="2" t="s">
        <v>15</v>
      </c>
      <c r="C23" s="7">
        <v>0.13948612873698832</v>
      </c>
      <c r="D23" s="7">
        <v>4.7430442864302085E-2</v>
      </c>
      <c r="E23" s="7">
        <v>3.3974822231934342E-2</v>
      </c>
      <c r="F23" s="7">
        <v>0.14519039128420752</v>
      </c>
      <c r="G23" s="7">
        <v>5.1041341602083554E-2</v>
      </c>
      <c r="H23" s="7">
        <f t="shared" si="19"/>
        <v>6.2927050148170419E-2</v>
      </c>
      <c r="I23" s="7">
        <f t="shared" si="20"/>
        <v>4.0837028547290558E-2</v>
      </c>
      <c r="J23" s="7">
        <f t="shared" si="21"/>
        <v>9.5560096202324876E-2</v>
      </c>
      <c r="K23" s="7">
        <f t="shared" si="22"/>
        <v>6.1385694387794384E-2</v>
      </c>
      <c r="L23" s="7">
        <v>0.17322974622441112</v>
      </c>
      <c r="M23" s="7">
        <v>4.8849409936445258E-2</v>
      </c>
      <c r="N23" s="7">
        <v>3.7446538611225461E-2</v>
      </c>
      <c r="O23" s="7">
        <v>0.10724229543094026</v>
      </c>
      <c r="P23" s="7">
        <v>9.7509403652407622E-2</v>
      </c>
      <c r="Q23" s="40">
        <f t="shared" si="23"/>
        <v>6.2540714550610624E-2</v>
      </c>
      <c r="R23" s="40">
        <f t="shared" si="24"/>
        <v>4.3261867220660881E-2</v>
      </c>
      <c r="S23" s="40">
        <f t="shared" si="25"/>
        <v>0.10211164044717232</v>
      </c>
      <c r="T23" s="40">
        <f t="shared" si="26"/>
        <v>6.7075504392617863E-2</v>
      </c>
      <c r="U23" s="7">
        <v>0.15437207248318027</v>
      </c>
      <c r="V23" s="7">
        <v>4.8738973299622047E-2</v>
      </c>
      <c r="W23" s="7">
        <v>3.3849639148105737E-2</v>
      </c>
      <c r="X23" s="7">
        <v>7.9799114396191959E-2</v>
      </c>
      <c r="Y23" s="7">
        <v>0.10226536246549238</v>
      </c>
      <c r="Z23" s="40">
        <f t="shared" si="14"/>
        <v>5.589060904478739E-2</v>
      </c>
      <c r="AA23" s="40">
        <f t="shared" si="15"/>
        <v>4.1443022287951665E-2</v>
      </c>
      <c r="AB23" s="40">
        <f t="shared" si="16"/>
        <v>9.1642107233897291E-2</v>
      </c>
      <c r="AC23" s="40">
        <f t="shared" si="17"/>
        <v>6.1904553694688405E-2</v>
      </c>
      <c r="AD23" s="7">
        <v>0.15287023014703613</v>
      </c>
      <c r="AE23" s="7">
        <v>4.9834742348261719E-2</v>
      </c>
      <c r="AF23" s="7">
        <v>2.9568762190231142E-2</v>
      </c>
      <c r="AG23" s="7">
        <v>7.9804486995897608E-2</v>
      </c>
      <c r="AH23" s="7">
        <v>0.10280345081412863</v>
      </c>
      <c r="AI23" s="7">
        <f t="shared" si="3"/>
        <v>5.4561210476971995E-2</v>
      </c>
      <c r="AJ23" s="7">
        <f t="shared" si="4"/>
        <v>3.9904170777241045E-2</v>
      </c>
      <c r="AK23" s="7">
        <f t="shared" si="10"/>
        <v>9.1928298810570366E-2</v>
      </c>
      <c r="AL23" s="33">
        <f t="shared" si="5"/>
        <v>6.0817333513204647E-2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(AM23*cis_wt3+AN23*First_Line_Wt3+AO23*Sec_Line_Wt3+AP23*Active_Wt3)/SUM(cis_wt3,First_Line_Wt3,Sec_Line_Wt3,Active_Wt3)</f>
        <v>5.7446709627298448E-2</v>
      </c>
      <c r="AS23" s="40">
        <f>(AN23*First_Line_Wt3+AO23*Sec_Line_Wt3)/SUM(First_Line_Wt3,Sec_Line_Wt3)</f>
        <v>3.7000706658609273E-2</v>
      </c>
      <c r="AT23" s="40">
        <f>(AP23*Active_Wt3+AQ23*NonActive_wt3)/SUM(Active_Wt3,NonActive_wt3)</f>
        <v>9.7666156274013663E-2</v>
      </c>
      <c r="AU23" s="40">
        <f>(AM23*cis_wt3+AN23*First_Line_Wt3+AO23*Sec_Line_Wt3+AP23*Active_Wt3+AQ23*NonActive_wt3)/SUM(cis_wt3,First_Line_Wt3,Sec_Line_Wt3,Active_Wt3,NonActive_wt3)</f>
        <v>6.4836061587014479E-2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(AV23*cis_wt3+AW23*First_Line_Wt3+AX23*Sec_Line_Wt3+AY23*Active_Wt3)/SUM(cis_wt3,First_Line_Wt3,Sec_Line_Wt3,Active_Wt3)</f>
        <v>5.3047485685259806E-2</v>
      </c>
      <c r="BB23" s="40">
        <f>(AW23*First_Line_Wt3+AX23*Sec_Line_Wt3)/SUM(First_Line_Wt3,Sec_Line_Wt3)</f>
        <v>3.5334673439255261E-2</v>
      </c>
      <c r="BC23" s="40">
        <f>(AY23*Active_Wt3+AZ23*NonActive_wt3)/SUM(Active_Wt3,NonActive_wt3)</f>
        <v>8.4945968255983065E-2</v>
      </c>
      <c r="BD23" s="40">
        <f>(AV23*cis_wt3+AW23*First_Line_Wt3+AX23*Sec_Line_Wt3+AY23*Active_Wt3+AZ23*NonActive_wt3)/SUM(cis_wt3,First_Line_Wt3,Sec_Line_Wt3,Active_Wt3,NonActive_wt3)</f>
        <v>6.0057048041389047E-2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59"/>
        <v>5.4360325473164793E-2</v>
      </c>
      <c r="BK23" s="7">
        <f t="shared" si="60"/>
        <v>3.718170762592219E-2</v>
      </c>
      <c r="BL23" s="7">
        <f>(BH23*Active_Wt3+BI23*NonActive_wt3)/SUM(Active_Wt3,NonActive_wt3)</f>
        <v>7.8178440223915985E-2</v>
      </c>
      <c r="BM23" s="33">
        <f t="shared" si="61"/>
        <v>5.9251176935595229E-2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(BN23*cis_wt3+BO23*First_Line_Wt3+BP23*Sec_Line_Wt3+BQ23*Active_Wt3)/SUM(cis_wt3,First_Line_Wt3,Sec_Line_Wt3,Active_Wt3)</f>
        <v>5.7446709627298448E-2</v>
      </c>
      <c r="BT23" s="40">
        <f>(BO23*First_Line_Wt3+BP23*Sec_Line_Wt3)/SUM(First_Line_Wt3,Sec_Line_Wt3)</f>
        <v>3.7000706658609273E-2</v>
      </c>
      <c r="BU23" s="40">
        <f>(BQ23*Active_Wt3+BR23*NonActive_wt3)/SUM(Active_Wt3,NonActive_wt3)</f>
        <v>9.7666156274013663E-2</v>
      </c>
      <c r="BV23" s="40">
        <f>(BN23*cis_wt3+BO23*First_Line_Wt3+BP23*Sec_Line_Wt3+BQ23*Active_Wt3+BR23*NonActive_wt3)/SUM(cis_wt3,First_Line_Wt3,Sec_Line_Wt3,Active_Wt3,NonActive_wt3)</f>
        <v>6.4836061587014479E-2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(BW23*cis_wt3+BX23*First_Line_Wt3+BY23*Sec_Line_Wt3+BZ23*Active_Wt3)/SUM(cis_wt3,First_Line_Wt3,Sec_Line_Wt3,Active_Wt3)</f>
        <v>5.3047485685259806E-2</v>
      </c>
      <c r="CC23" s="40">
        <f>(BX23*First_Line_Wt3+BY23*Sec_Line_Wt3)/SUM(First_Line_Wt3,Sec_Line_Wt3)</f>
        <v>3.5334673439255261E-2</v>
      </c>
      <c r="CD23" s="40">
        <f>(BZ23*Active_Wt3+CA23*NonActive_wt3)/SUM(Active_Wt3,NonActive_wt3)</f>
        <v>8.4945968255983065E-2</v>
      </c>
      <c r="CE23" s="40">
        <f>(BW23*cis_wt3+BX23*First_Line_Wt3+BY23*Sec_Line_Wt3+BZ23*Active_Wt3+CA23*NonActive_wt3)/SUM(cis_wt3,First_Line_Wt3,Sec_Line_Wt3,Active_Wt3,NonActive_wt3)</f>
        <v>6.0057048041389047E-2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2"/>
        <v>5.4360325473164793E-2</v>
      </c>
      <c r="CL23" s="7">
        <f t="shared" si="63"/>
        <v>3.718170762592219E-2</v>
      </c>
      <c r="CM23" s="7">
        <f>(CI23*Active_Wt3+CJ23*NonActive_wt3)/SUM(Active_Wt3,NonActive_wt3)</f>
        <v>7.8178440223915985E-2</v>
      </c>
      <c r="CN23" s="33">
        <f t="shared" si="64"/>
        <v>5.9251176935595229E-2</v>
      </c>
      <c r="CO23" s="106"/>
      <c r="CP23" s="72"/>
      <c r="CQ23" s="72"/>
      <c r="CR23" s="72"/>
      <c r="CS23" s="72"/>
      <c r="CT23" s="72"/>
      <c r="CU23" s="72"/>
      <c r="CV23" s="72"/>
      <c r="CW23" s="107"/>
    </row>
    <row r="24" spans="1:101" x14ac:dyDescent="0.25">
      <c r="A24" s="89"/>
      <c r="B24" s="2" t="s">
        <v>14</v>
      </c>
      <c r="C24" s="7">
        <v>0.22771749232490346</v>
      </c>
      <c r="D24" s="7">
        <v>7.1974186776744581E-2</v>
      </c>
      <c r="E24" s="8"/>
      <c r="F24" s="8"/>
      <c r="G24" s="8"/>
      <c r="H24" s="7">
        <f t="shared" si="19"/>
        <v>4.7565700322996014E-2</v>
      </c>
      <c r="I24" s="7">
        <f t="shared" si="20"/>
        <v>3.6705978307229839E-2</v>
      </c>
      <c r="J24" s="37"/>
      <c r="K24" s="7">
        <f t="shared" si="22"/>
        <v>4.1397311967780306E-2</v>
      </c>
      <c r="L24" s="7">
        <v>0.24554860168284262</v>
      </c>
      <c r="M24" s="7">
        <v>2.9196279508070255E-2</v>
      </c>
      <c r="N24" s="8"/>
      <c r="O24" s="8"/>
      <c r="P24" s="8"/>
      <c r="Q24" s="40">
        <f t="shared" si="23"/>
        <v>3.1937820867187224E-2</v>
      </c>
      <c r="R24" s="40">
        <f t="shared" si="24"/>
        <v>1.4889754928378204E-2</v>
      </c>
      <c r="S24" s="41"/>
      <c r="T24" s="46">
        <f t="shared" si="26"/>
        <v>2.7796078372272683E-2</v>
      </c>
      <c r="U24" s="7">
        <v>0.23563821790507933</v>
      </c>
      <c r="V24" s="7">
        <v>2.9257468005003489E-2</v>
      </c>
      <c r="W24" s="8"/>
      <c r="X24" s="8"/>
      <c r="Y24" s="8"/>
      <c r="Z24" s="40">
        <f t="shared" si="14"/>
        <v>3.1144292887985443E-2</v>
      </c>
      <c r="AA24" s="40">
        <f t="shared" si="15"/>
        <v>1.4920960333283297E-2</v>
      </c>
      <c r="AB24" s="8"/>
      <c r="AC24" s="40">
        <f t="shared" si="17"/>
        <v>2.7105456241470229E-2</v>
      </c>
      <c r="AD24" s="7">
        <v>0.23309870570292335</v>
      </c>
      <c r="AE24" s="7">
        <v>2.9062028305497326E-2</v>
      </c>
      <c r="AF24" s="8"/>
      <c r="AG24" s="8"/>
      <c r="AH24" s="8"/>
      <c r="AI24" s="7">
        <f t="shared" si="3"/>
        <v>3.0856562511117711E-2</v>
      </c>
      <c r="AJ24" s="7">
        <f t="shared" si="4"/>
        <v>1.4821288413506044E-2</v>
      </c>
      <c r="AK24" s="8"/>
      <c r="AL24" s="33">
        <f t="shared" si="5"/>
        <v>2.6855039153255048E-2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(AM24*cis_wt3+AN24*First_Line_Wt3+AO24*Sec_Line_Wt3+AP24*Active_Wt3)/SUM(cis_wt3,First_Line_Wt3,Sec_Line_Wt3,Active_Wt3)</f>
        <v>3.2495215861152359E-2</v>
      </c>
      <c r="AS24" s="40">
        <f>(AN24*First_Line_Wt3+AO24*Sec_Line_Wt3)/SUM(First_Line_Wt3,Sec_Line_Wt3)</f>
        <v>1.7995310756801615E-2</v>
      </c>
      <c r="AT24" s="41"/>
      <c r="AU24" s="46">
        <f>(AM24*cis_wt3+AN24*First_Line_Wt3+AO24*Sec_Line_Wt3+AP24*Active_Wt3+AQ24*NonActive_wt3)/SUM(cis_wt3,First_Line_Wt3,Sec_Line_Wt3,Active_Wt3,NonActive_wt3)</f>
        <v>2.8281189582614687E-2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(AV24*cis_wt3+AW24*First_Line_Wt3+AX24*Sec_Line_Wt3+AY24*Active_Wt3)/SUM(cis_wt3,First_Line_Wt3,Sec_Line_Wt3,Active_Wt3)</f>
        <v>4.1220428695924238E-2</v>
      </c>
      <c r="BB24" s="40">
        <f>(AW24*First_Line_Wt3+AX24*Sec_Line_Wt3)/SUM(First_Line_Wt3,Sec_Line_Wt3)</f>
        <v>3.0000865755656074E-2</v>
      </c>
      <c r="BC24" s="8"/>
      <c r="BD24" s="40">
        <f>(AV24*cis_wt3+AW24*First_Line_Wt3+AX24*Sec_Line_Wt3+AY24*Active_Wt3+AZ24*NonActive_wt3)/SUM(cis_wt3,First_Line_Wt3,Sec_Line_Wt3,Active_Wt3,NonActive_wt3)</f>
        <v>3.5874904281517316E-2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59"/>
        <v>2.738501386533326E-2</v>
      </c>
      <c r="BK24" s="7">
        <f t="shared" si="60"/>
        <v>1.3674131080932813E-2</v>
      </c>
      <c r="BL24" s="8"/>
      <c r="BM24" s="33">
        <f t="shared" si="61"/>
        <v>2.3833685923407091E-2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(BN24*cis_wt3+BO24*First_Line_Wt3+BP24*Sec_Line_Wt3+BQ24*Active_Wt3)/SUM(cis_wt3,First_Line_Wt3,Sec_Line_Wt3,Active_Wt3)</f>
        <v>3.2495215861152359E-2</v>
      </c>
      <c r="BT24" s="40">
        <f>(BO24*First_Line_Wt3+BP24*Sec_Line_Wt3)/SUM(First_Line_Wt3,Sec_Line_Wt3)</f>
        <v>1.7995310756801615E-2</v>
      </c>
      <c r="BU24" s="41"/>
      <c r="BV24" s="46">
        <f>(BN24*cis_wt3+BO24*First_Line_Wt3+BP24*Sec_Line_Wt3+BQ24*Active_Wt3+BR24*NonActive_wt3)/SUM(cis_wt3,First_Line_Wt3,Sec_Line_Wt3,Active_Wt3,NonActive_wt3)</f>
        <v>2.8281189582614687E-2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(BW24*cis_wt3+BX24*First_Line_Wt3+BY24*Sec_Line_Wt3+BZ24*Active_Wt3)/SUM(cis_wt3,First_Line_Wt3,Sec_Line_Wt3,Active_Wt3)</f>
        <v>4.1220428695924238E-2</v>
      </c>
      <c r="CC24" s="40">
        <f>(BX24*First_Line_Wt3+BY24*Sec_Line_Wt3)/SUM(First_Line_Wt3,Sec_Line_Wt3)</f>
        <v>3.0000865755656074E-2</v>
      </c>
      <c r="CD24" s="8"/>
      <c r="CE24" s="40">
        <f>(BW24*cis_wt3+BX24*First_Line_Wt3+BY24*Sec_Line_Wt3+BZ24*Active_Wt3+CA24*NonActive_wt3)/SUM(cis_wt3,First_Line_Wt3,Sec_Line_Wt3,Active_Wt3,NonActive_wt3)</f>
        <v>3.5874904281517316E-2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2"/>
        <v>2.738501386533326E-2</v>
      </c>
      <c r="CL24" s="7">
        <f t="shared" si="63"/>
        <v>1.3674131080932813E-2</v>
      </c>
      <c r="CM24" s="8"/>
      <c r="CN24" s="33">
        <f t="shared" si="64"/>
        <v>2.3833685923407091E-2</v>
      </c>
      <c r="CO24" s="106"/>
      <c r="CP24" s="72"/>
      <c r="CQ24" s="72"/>
      <c r="CR24" s="72"/>
      <c r="CS24" s="72"/>
      <c r="CT24" s="72"/>
      <c r="CU24" s="72"/>
      <c r="CV24" s="72"/>
      <c r="CW24" s="107"/>
    </row>
    <row r="25" spans="1:101" x14ac:dyDescent="0.25">
      <c r="A25" s="89"/>
      <c r="B25" s="2" t="s">
        <v>13</v>
      </c>
      <c r="C25" s="7">
        <v>0.14362319617017338</v>
      </c>
      <c r="D25" s="7">
        <v>9.8873326257906846E-2</v>
      </c>
      <c r="E25" s="7">
        <v>7.7032949253646579E-2</v>
      </c>
      <c r="F25" s="7">
        <v>4.6752978440096099E-2</v>
      </c>
      <c r="G25" s="7">
        <v>7.7734274691373645E-2</v>
      </c>
      <c r="H25" s="7">
        <f t="shared" si="19"/>
        <v>8.7212294703492302E-2</v>
      </c>
      <c r="I25" s="7">
        <f t="shared" si="20"/>
        <v>8.8171281486934497E-2</v>
      </c>
      <c r="J25" s="7">
        <f>(F25*Active_Wt3+G25*NonActive_wt3)/SUM(Active_Wt3,NonActive_wt3)</f>
        <v>6.3084644879232515E-2</v>
      </c>
      <c r="K25" s="7">
        <f t="shared" si="22"/>
        <v>8.5983171451311582E-2</v>
      </c>
      <c r="L25" s="7">
        <v>0.15890975178510863</v>
      </c>
      <c r="M25" s="7">
        <v>9.6027256542141476E-2</v>
      </c>
      <c r="N25" s="7">
        <v>6.6030224292408582E-2</v>
      </c>
      <c r="O25" s="7">
        <v>5.2321755833400749E-2</v>
      </c>
      <c r="P25" s="7">
        <v>7.1166112752595184E-2</v>
      </c>
      <c r="Q25" s="40">
        <f t="shared" si="23"/>
        <v>8.3854824807054848E-2</v>
      </c>
      <c r="R25" s="40">
        <f t="shared" si="24"/>
        <v>8.1328353585002899E-2</v>
      </c>
      <c r="S25" s="40">
        <f>(O25*Active_Wt3+P25*NonActive_wt3)/SUM(Active_Wt3,NonActive_wt3)</f>
        <v>6.2255483233577713E-2</v>
      </c>
      <c r="T25" s="40">
        <f t="shared" si="26"/>
        <v>8.2209334398043149E-2</v>
      </c>
      <c r="U25" s="7">
        <v>0.14791118520909097</v>
      </c>
      <c r="V25" s="7">
        <v>9.4544220460988204E-2</v>
      </c>
      <c r="W25" s="7">
        <v>6.7028739304243523E-2</v>
      </c>
      <c r="X25" s="7">
        <v>5.137221195182641E-2</v>
      </c>
      <c r="Y25" s="7">
        <v>6.4577213286219293E-2</v>
      </c>
      <c r="Z25" s="7">
        <f t="shared" si="14"/>
        <v>8.2610794783530492E-2</v>
      </c>
      <c r="AA25" s="7">
        <f t="shared" si="15"/>
        <v>8.1061307085596973E-2</v>
      </c>
      <c r="AB25" s="7">
        <f>(X25*Active_Wt3+Y25*NonActive_wt3)/SUM(Active_Wt3,NonActive_wt3)</f>
        <v>5.8333175604622665E-2</v>
      </c>
      <c r="AC25" s="7">
        <f t="shared" si="17"/>
        <v>8.0272174026230964E-2</v>
      </c>
      <c r="AD25" s="7">
        <v>0.137954879802341</v>
      </c>
      <c r="AE25" s="7">
        <v>9.3125781024877785E-2</v>
      </c>
      <c r="AF25" s="7">
        <v>5.8516720344830422E-2</v>
      </c>
      <c r="AG25" s="7">
        <v>4.7377246779318899E-2</v>
      </c>
      <c r="AH25" s="7">
        <v>6.2823187302753145E-2</v>
      </c>
      <c r="AI25" s="7">
        <f t="shared" si="3"/>
        <v>7.7418827605699E-2</v>
      </c>
      <c r="AJ25" s="7">
        <f t="shared" si="4"/>
        <v>7.6166929224521202E-2</v>
      </c>
      <c r="AK25" s="7">
        <f t="shared" ref="AK25:AK37" si="65">(AG25*Active_Wt3+AH25*NonActive_wt3)/SUM(Active_Wt3,NonActive_wt3)</f>
        <v>5.5519512565149788E-2</v>
      </c>
      <c r="AL25" s="33">
        <f t="shared" si="5"/>
        <v>7.5526044001752321E-2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(AM25*cis_wt3+AN25*First_Line_Wt3+AO25*Sec_Line_Wt3+AP25*Active_Wt3)/SUM(cis_wt3,First_Line_Wt3,Sec_Line_Wt3,Active_Wt3)</f>
        <v>0.12269427661067757</v>
      </c>
      <c r="AS25" s="40">
        <f>(AN25*First_Line_Wt3+AO25*Sec_Line_Wt3)/SUM(First_Line_Wt3,Sec_Line_Wt3)</f>
        <v>0.12386263912817956</v>
      </c>
      <c r="AT25" s="40">
        <f>(AP25*Active_Wt3+AQ25*NonActive_wt3)/SUM(Active_Wt3,NonActive_wt3)</f>
        <v>0.11076527297891905</v>
      </c>
      <c r="AU25" s="40">
        <f>(AM25*cis_wt3+AN25*First_Line_Wt3+AO25*Sec_Line_Wt3+AP25*Active_Wt3+AQ25*NonActive_wt3)/SUM(cis_wt3,First_Line_Wt3,Sec_Line_Wt3,Active_Wt3,NonActive_wt3)</f>
        <v>0.12396768126809071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(AV25*cis_wt3+AW25*First_Line_Wt3+AX25*Sec_Line_Wt3+AY25*Active_Wt3)/SUM(cis_wt3,First_Line_Wt3,Sec_Line_Wt3,Active_Wt3)</f>
        <v>0.11892816606547274</v>
      </c>
      <c r="BB25" s="7">
        <f>(AW25*First_Line_Wt3+AX25*Sec_Line_Wt3)/SUM(First_Line_Wt3,Sec_Line_Wt3)</f>
        <v>0.11957235757328104</v>
      </c>
      <c r="BC25" s="7">
        <f>(AY25*Active_Wt3+AZ25*NonActive_wt3)/SUM(Active_Wt3,NonActive_wt3)</f>
        <v>0.10665142745675232</v>
      </c>
      <c r="BD25" s="7">
        <f>(AV25*cis_wt3+AW25*First_Line_Wt3+AX25*Sec_Line_Wt3+AY25*Active_Wt3+AZ25*NonActive_wt3)/SUM(cis_wt3,First_Line_Wt3,Sec_Line_Wt3,Active_Wt3,NonActive_wt3)</f>
        <v>0.11979397443267704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59"/>
        <v>0.11662686382074583</v>
      </c>
      <c r="BK25" s="7">
        <f t="shared" si="60"/>
        <v>0.11685701124206341</v>
      </c>
      <c r="BL25" s="7">
        <f t="shared" ref="BL25:BL37" si="66">(BH25*Active_Wt3+BI25*NonActive_wt3)/SUM(Active_Wt3,NonActive_wt3)</f>
        <v>0.10445579223511538</v>
      </c>
      <c r="BM25" s="33">
        <f t="shared" si="61"/>
        <v>0.11698472428162682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(BN25*cis_wt3+BO25*First_Line_Wt3+BP25*Sec_Line_Wt3+BQ25*Active_Wt3)/SUM(cis_wt3,First_Line_Wt3,Sec_Line_Wt3,Active_Wt3)</f>
        <v>0.12269427661067757</v>
      </c>
      <c r="BT25" s="40">
        <f>(BO25*First_Line_Wt3+BP25*Sec_Line_Wt3)/SUM(First_Line_Wt3,Sec_Line_Wt3)</f>
        <v>0.12386263912817956</v>
      </c>
      <c r="BU25" s="40">
        <f>(BQ25*Active_Wt3+BR25*NonActive_wt3)/SUM(Active_Wt3,NonActive_wt3)</f>
        <v>0.11076527297891905</v>
      </c>
      <c r="BV25" s="40">
        <f>(BN25*cis_wt3+BO25*First_Line_Wt3+BP25*Sec_Line_Wt3+BQ25*Active_Wt3+BR25*NonActive_wt3)/SUM(cis_wt3,First_Line_Wt3,Sec_Line_Wt3,Active_Wt3,NonActive_wt3)</f>
        <v>0.12396768126809071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(BW25*cis_wt3+BX25*First_Line_Wt3+BY25*Sec_Line_Wt3+BZ25*Active_Wt3)/SUM(cis_wt3,First_Line_Wt3,Sec_Line_Wt3,Active_Wt3)</f>
        <v>0.11892816606547274</v>
      </c>
      <c r="CC25" s="7">
        <f>(BX25*First_Line_Wt3+BY25*Sec_Line_Wt3)/SUM(First_Line_Wt3,Sec_Line_Wt3)</f>
        <v>0.11957235757328104</v>
      </c>
      <c r="CD25" s="7">
        <f>(BZ25*Active_Wt3+CA25*NonActive_wt3)/SUM(Active_Wt3,NonActive_wt3)</f>
        <v>0.10665142745675232</v>
      </c>
      <c r="CE25" s="7">
        <f>(BW25*cis_wt3+BX25*First_Line_Wt3+BY25*Sec_Line_Wt3+BZ25*Active_Wt3+CA25*NonActive_wt3)/SUM(cis_wt3,First_Line_Wt3,Sec_Line_Wt3,Active_Wt3,NonActive_wt3)</f>
        <v>0.11979397443267704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2"/>
        <v>0.11662686382074583</v>
      </c>
      <c r="CL25" s="7">
        <f t="shared" si="63"/>
        <v>0.11685701124206341</v>
      </c>
      <c r="CM25" s="7">
        <f t="shared" ref="CM25:CM37" si="67">(CI25*Active_Wt3+CJ25*NonActive_wt3)/SUM(Active_Wt3,NonActive_wt3)</f>
        <v>0.10445579223511538</v>
      </c>
      <c r="CN25" s="33">
        <f t="shared" si="64"/>
        <v>0.11698472428162682</v>
      </c>
      <c r="CO25" s="108">
        <f>C25/SUM(C$9:C$21)</f>
        <v>0.18771637172976557</v>
      </c>
      <c r="CP25" s="40">
        <f t="shared" ref="CP25:CW37" si="68">D25/SUM(D$9:D$21)</f>
        <v>0.1040227804710766</v>
      </c>
      <c r="CQ25" s="40">
        <f t="shared" si="68"/>
        <v>7.9143597639077454E-2</v>
      </c>
      <c r="CR25" s="40">
        <f t="shared" si="68"/>
        <v>5.2432167508943521E-2</v>
      </c>
      <c r="CS25" s="40">
        <f t="shared" si="68"/>
        <v>0.11471170758264018</v>
      </c>
      <c r="CT25" s="40">
        <f t="shared" si="68"/>
        <v>9.3165120250938538E-2</v>
      </c>
      <c r="CU25" s="40">
        <f t="shared" si="68"/>
        <v>9.1684059003081422E-2</v>
      </c>
      <c r="CV25" s="40">
        <f t="shared" si="68"/>
        <v>8.0996462379177708E-2</v>
      </c>
      <c r="CW25" s="48">
        <f t="shared" si="68"/>
        <v>9.526295711129848E-2</v>
      </c>
    </row>
    <row r="26" spans="1:101" x14ac:dyDescent="0.25">
      <c r="A26" s="89"/>
      <c r="B26" s="2" t="s">
        <v>12</v>
      </c>
      <c r="C26" s="7">
        <v>0.22158301888615436</v>
      </c>
      <c r="D26" s="7">
        <v>0.15191882035129953</v>
      </c>
      <c r="E26" s="7">
        <v>8.0309701988378598E-2</v>
      </c>
      <c r="F26" s="7">
        <v>7.6217118139116441E-2</v>
      </c>
      <c r="G26" s="7">
        <v>0.14020749597439289</v>
      </c>
      <c r="H26" s="7">
        <f t="shared" si="19"/>
        <v>0.12004750486664394</v>
      </c>
      <c r="I26" s="7">
        <f t="shared" si="20"/>
        <v>0.11682949975118587</v>
      </c>
      <c r="J26" s="7">
        <f>(F26*Active_Wt3+G26*NonActive_wt3)/SUM(Active_Wt3,NonActive_wt3)</f>
        <v>0.10994938994736747</v>
      </c>
      <c r="K26" s="7">
        <f t="shared" si="22"/>
        <v>0.12266188147722377</v>
      </c>
      <c r="L26" s="7">
        <v>0.21830513220546005</v>
      </c>
      <c r="M26" s="7">
        <v>0.13716804730894497</v>
      </c>
      <c r="N26" s="7">
        <v>7.836089854202076E-2</v>
      </c>
      <c r="O26" s="7">
        <v>5.9134418203683127E-2</v>
      </c>
      <c r="P26" s="7">
        <v>0.12634320275959265</v>
      </c>
      <c r="Q26" s="40">
        <f t="shared" si="23"/>
        <v>0.11084889474032782</v>
      </c>
      <c r="R26" s="40">
        <f t="shared" si="24"/>
        <v>0.10835184423543165</v>
      </c>
      <c r="S26" s="40">
        <f>(O26*Active_Wt3+P26*NonActive_wt3)/SUM(Active_Wt3,NonActive_wt3)</f>
        <v>9.456326024581152E-2</v>
      </c>
      <c r="T26" s="40">
        <f t="shared" si="26"/>
        <v>0.11285821886483677</v>
      </c>
      <c r="U26" s="7">
        <v>0.21969439440503583</v>
      </c>
      <c r="V26" s="7">
        <v>0.13034294643978003</v>
      </c>
      <c r="W26" s="7">
        <v>7.8155148732705515E-2</v>
      </c>
      <c r="X26" s="7">
        <v>5.6750118764226205E-2</v>
      </c>
      <c r="Y26" s="7">
        <v>0.12035541772170559</v>
      </c>
      <c r="Z26" s="7">
        <f t="shared" si="14"/>
        <v>0.10783765765914448</v>
      </c>
      <c r="AA26" s="7">
        <f t="shared" si="15"/>
        <v>0.10477030419781629</v>
      </c>
      <c r="AB26" s="7">
        <f>(X26*Active_Wt3+Y26*NonActive_wt3)/SUM(Active_Wt3,NonActive_wt3)</f>
        <v>9.0279397781796958E-2</v>
      </c>
      <c r="AC26" s="7">
        <f t="shared" si="17"/>
        <v>0.10946097876824117</v>
      </c>
      <c r="AD26" s="7">
        <v>0.22637111035345478</v>
      </c>
      <c r="AE26" s="7">
        <v>0.12258970627128819</v>
      </c>
      <c r="AF26" s="7">
        <v>7.7255167624813298E-2</v>
      </c>
      <c r="AG26" s="7">
        <v>5.6250707629457747E-2</v>
      </c>
      <c r="AH26" s="7">
        <v>0.11101752743044507</v>
      </c>
      <c r="AI26" s="7">
        <f t="shared" si="3"/>
        <v>0.10487712821794333</v>
      </c>
      <c r="AJ26" s="7">
        <f t="shared" si="4"/>
        <v>0.10037524256622893</v>
      </c>
      <c r="AK26" s="7">
        <f t="shared" si="65"/>
        <v>8.5120817700631193E-2</v>
      </c>
      <c r="AL26" s="33">
        <f t="shared" si="5"/>
        <v>0.10567342400969182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(AM26*cis_wt3+AN26*First_Line_Wt3+AO26*Sec_Line_Wt3+AP26*Active_Wt3)/SUM(cis_wt3,First_Line_Wt3,Sec_Line_Wt3,Active_Wt3)</f>
        <v>0.12685281628108863</v>
      </c>
      <c r="AS26" s="40">
        <f>(AN26*First_Line_Wt3+AO26*Sec_Line_Wt3)/SUM(First_Line_Wt3,Sec_Line_Wt3)</f>
        <v>0.11661875493138513</v>
      </c>
      <c r="AT26" s="40">
        <f>(AP26*Active_Wt3+AQ26*NonActive_wt3)/SUM(Active_Wt3,NonActive_wt3)</f>
        <v>0.10565097502255648</v>
      </c>
      <c r="AU26" s="40">
        <f>(AM26*cis_wt3+AN26*First_Line_Wt3+AO26*Sec_Line_Wt3+AP26*Active_Wt3+AQ26*NonActive_wt3)/SUM(cis_wt3,First_Line_Wt3,Sec_Line_Wt3,Active_Wt3,NonActive_wt3)</f>
        <v>0.1270668520774787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(AV26*cis_wt3+AW26*First_Line_Wt3+AX26*Sec_Line_Wt3+AY26*Active_Wt3)/SUM(cis_wt3,First_Line_Wt3,Sec_Line_Wt3,Active_Wt3)</f>
        <v>0.12479714892794969</v>
      </c>
      <c r="BB26" s="7">
        <f>(AW26*First_Line_Wt3+AX26*Sec_Line_Wt3)/SUM(First_Line_Wt3,Sec_Line_Wt3)</f>
        <v>0.11430566566472956</v>
      </c>
      <c r="BC26" s="7">
        <f>(AY26*Active_Wt3+AZ26*NonActive_wt3)/SUM(Active_Wt3,NonActive_wt3)</f>
        <v>0.1035160722799426</v>
      </c>
      <c r="BD26" s="7">
        <f>(AV26*cis_wt3+AW26*First_Line_Wt3+AX26*Sec_Line_Wt3+AY26*Active_Wt3+AZ26*NonActive_wt3)/SUM(cis_wt3,First_Line_Wt3,Sec_Line_Wt3,Active_Wt3,NonActive_wt3)</f>
        <v>0.12481764815520041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59"/>
        <v>0.12312934499812031</v>
      </c>
      <c r="BK26" s="7">
        <f t="shared" si="60"/>
        <v>0.11254454325978325</v>
      </c>
      <c r="BL26" s="7">
        <f t="shared" si="66"/>
        <v>9.7304408616821284E-2</v>
      </c>
      <c r="BM26" s="33">
        <f t="shared" si="61"/>
        <v>0.12228478907105081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(BN26*cis_wt3+BO26*First_Line_Wt3+BP26*Sec_Line_Wt3+BQ26*Active_Wt3)/SUM(cis_wt3,First_Line_Wt3,Sec_Line_Wt3,Active_Wt3)</f>
        <v>0.12685281628108863</v>
      </c>
      <c r="BT26" s="40">
        <f>(BO26*First_Line_Wt3+BP26*Sec_Line_Wt3)/SUM(First_Line_Wt3,Sec_Line_Wt3)</f>
        <v>0.11661875493138513</v>
      </c>
      <c r="BU26" s="40">
        <f>(BQ26*Active_Wt3+BR26*NonActive_wt3)/SUM(Active_Wt3,NonActive_wt3)</f>
        <v>0.10565097502255648</v>
      </c>
      <c r="BV26" s="40">
        <f>(BN26*cis_wt3+BO26*First_Line_Wt3+BP26*Sec_Line_Wt3+BQ26*Active_Wt3+BR26*NonActive_wt3)/SUM(cis_wt3,First_Line_Wt3,Sec_Line_Wt3,Active_Wt3,NonActive_wt3)</f>
        <v>0.1270668520774787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(BW26*cis_wt3+BX26*First_Line_Wt3+BY26*Sec_Line_Wt3+BZ26*Active_Wt3)/SUM(cis_wt3,First_Line_Wt3,Sec_Line_Wt3,Active_Wt3)</f>
        <v>0.12479714892794969</v>
      </c>
      <c r="CC26" s="7">
        <f>(BX26*First_Line_Wt3+BY26*Sec_Line_Wt3)/SUM(First_Line_Wt3,Sec_Line_Wt3)</f>
        <v>0.11430566566472956</v>
      </c>
      <c r="CD26" s="7">
        <f>(BZ26*Active_Wt3+CA26*NonActive_wt3)/SUM(Active_Wt3,NonActive_wt3)</f>
        <v>0.1035160722799426</v>
      </c>
      <c r="CE26" s="7">
        <f>(BW26*cis_wt3+BX26*First_Line_Wt3+BY26*Sec_Line_Wt3+BZ26*Active_Wt3+CA26*NonActive_wt3)/SUM(cis_wt3,First_Line_Wt3,Sec_Line_Wt3,Active_Wt3,NonActive_wt3)</f>
        <v>0.12481764815520041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2"/>
        <v>0.12312934499812031</v>
      </c>
      <c r="CL26" s="7">
        <f t="shared" si="63"/>
        <v>0.11254454325978325</v>
      </c>
      <c r="CM26" s="7">
        <f t="shared" si="67"/>
        <v>9.7304408616821284E-2</v>
      </c>
      <c r="CN26" s="33">
        <f t="shared" si="64"/>
        <v>0.12228478907105081</v>
      </c>
      <c r="CO26" s="108">
        <f t="shared" ref="CO26:CO37" si="69">C26/SUM(C$9:C$21)</f>
        <v>0.28961032375963175</v>
      </c>
      <c r="CP26" s="40">
        <f t="shared" si="68"/>
        <v>0.15983095438305228</v>
      </c>
      <c r="CQ26" s="40">
        <f t="shared" si="68"/>
        <v>8.2510131083700852E-2</v>
      </c>
      <c r="CR26" s="40">
        <f t="shared" si="68"/>
        <v>8.547538228905352E-2</v>
      </c>
      <c r="CS26" s="40">
        <f t="shared" si="68"/>
        <v>0.20690282816639666</v>
      </c>
      <c r="CT26" s="40">
        <f t="shared" si="68"/>
        <v>0.1282415542986298</v>
      </c>
      <c r="CU26" s="40">
        <f t="shared" si="68"/>
        <v>0.1214840316240097</v>
      </c>
      <c r="CV26" s="40">
        <f t="shared" si="68"/>
        <v>0.14116765884208354</v>
      </c>
      <c r="CW26" s="48">
        <f t="shared" si="68"/>
        <v>0.13590023904820392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42"/>
      <c r="R27" s="42"/>
      <c r="S27" s="42"/>
      <c r="T27" s="42"/>
      <c r="U27" s="8"/>
      <c r="V27" s="8"/>
      <c r="W27" s="8"/>
      <c r="X27" s="8"/>
      <c r="Y27" s="8"/>
      <c r="Z27" s="8"/>
      <c r="AA27" s="8"/>
      <c r="AB27" s="8"/>
      <c r="AC27" s="8"/>
      <c r="AD27" s="7">
        <v>6.671724032664221E-2</v>
      </c>
      <c r="AE27" s="7">
        <v>7.5774384246993079E-2</v>
      </c>
      <c r="AF27" s="7">
        <v>7.06777389181098E-2</v>
      </c>
      <c r="AG27" s="7">
        <v>0.10507159107278534</v>
      </c>
      <c r="AH27" s="7">
        <v>9.4513716896476904E-2</v>
      </c>
      <c r="AI27" s="44">
        <f t="shared" si="3"/>
        <v>7.698515143277318E-2</v>
      </c>
      <c r="AJ27" s="44">
        <f t="shared" si="4"/>
        <v>7.3276967353464353E-2</v>
      </c>
      <c r="AK27" s="44">
        <f t="shared" si="65"/>
        <v>9.9506049916748954E-2</v>
      </c>
      <c r="AL27" s="45">
        <f t="shared" si="5"/>
        <v>7.9258280985281288E-2</v>
      </c>
      <c r="AM27" s="8"/>
      <c r="AN27" s="8"/>
      <c r="AO27" s="8"/>
      <c r="AP27" s="8"/>
      <c r="AQ27" s="8"/>
      <c r="AR27" s="42"/>
      <c r="AS27" s="42"/>
      <c r="AT27" s="42"/>
      <c r="AU27" s="42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59"/>
        <v>8.3807165267140188E-2</v>
      </c>
      <c r="BK27" s="44">
        <f t="shared" si="60"/>
        <v>8.1591662143032512E-2</v>
      </c>
      <c r="BL27" s="44">
        <f t="shared" si="66"/>
        <v>9.9248920990028563E-2</v>
      </c>
      <c r="BM27" s="45">
        <f t="shared" si="61"/>
        <v>8.4209497499706965E-2</v>
      </c>
      <c r="BN27" s="8"/>
      <c r="BO27" s="8"/>
      <c r="BP27" s="8"/>
      <c r="BQ27" s="8"/>
      <c r="BR27" s="8"/>
      <c r="BS27" s="42"/>
      <c r="BT27" s="42"/>
      <c r="BU27" s="42"/>
      <c r="BV27" s="42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2"/>
        <v>8.3807165267140188E-2</v>
      </c>
      <c r="CL27" s="44">
        <f t="shared" si="63"/>
        <v>8.1591662143032512E-2</v>
      </c>
      <c r="CM27" s="44">
        <f t="shared" si="67"/>
        <v>9.9248920990028563E-2</v>
      </c>
      <c r="CN27" s="45">
        <f t="shared" si="64"/>
        <v>8.4209497499706965E-2</v>
      </c>
      <c r="CO27" s="109"/>
      <c r="CP27" s="75"/>
      <c r="CQ27" s="41"/>
      <c r="CR27" s="41"/>
      <c r="CS27" s="41"/>
      <c r="CT27" s="41"/>
      <c r="CU27" s="41"/>
      <c r="CV27" s="41"/>
      <c r="CW27" s="110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42"/>
      <c r="R28" s="42"/>
      <c r="S28" s="42"/>
      <c r="T28" s="42"/>
      <c r="U28" s="7">
        <v>0.10352323970157139</v>
      </c>
      <c r="V28" s="7">
        <v>0.11588526766565056</v>
      </c>
      <c r="W28" s="7">
        <v>8.5077477064345625E-2</v>
      </c>
      <c r="X28" s="7">
        <v>0.12785840528828873</v>
      </c>
      <c r="Y28" s="7">
        <v>0.12061828671305623</v>
      </c>
      <c r="Z28" s="7">
        <f t="shared" ref="Z28:Z37" si="70">(U28*cis_wt3+V28*First_Line_Wt3+W28*Sec_Line_Wt3+X28*Active_Wt3)/SUM(cis_wt3,First_Line_Wt3,Sec_Line_Wt3,Active_Wt3)</f>
        <v>0.10463279397723704</v>
      </c>
      <c r="AA28" s="7">
        <f t="shared" ref="AA28:AA37" si="71">(V28*First_Line_Wt3+W28*Sec_Line_Wt3)/SUM(First_Line_Wt3,Sec_Line_Wt3)</f>
        <v>0.10078908346307966</v>
      </c>
      <c r="AB28" s="7">
        <f t="shared" ref="AB28:AB37" si="72">(X28*Active_Wt3+Y28*NonActive_wt3)/SUM(Active_Wt3,NonActive_wt3)</f>
        <v>0.12404180573120543</v>
      </c>
      <c r="AC28" s="7">
        <f t="shared" ref="AC28:AC37" si="73">(U28*cis_wt3+V28*First_Line_Wt3+W28*Sec_Line_Wt3+X28*Active_Wt3+Y28*NonActive_wt3)/SUM(cis_wt3,First_Line_Wt3,Sec_Line_Wt3,Active_Wt3,NonActive_wt3)</f>
        <v>0.10670581564147062</v>
      </c>
      <c r="AD28" s="7">
        <v>9.8537128692454415E-2</v>
      </c>
      <c r="AE28" s="7">
        <v>0.13243815371120521</v>
      </c>
      <c r="AF28" s="7">
        <v>7.5493581150152977E-2</v>
      </c>
      <c r="AG28" s="7">
        <v>0.12117613964406174</v>
      </c>
      <c r="AH28" s="7">
        <v>9.0622920298351131E-2</v>
      </c>
      <c r="AI28" s="44">
        <f t="shared" si="3"/>
        <v>0.10626388485869476</v>
      </c>
      <c r="AJ28" s="44">
        <f t="shared" si="4"/>
        <v>0.10453463515502881</v>
      </c>
      <c r="AK28" s="44">
        <f t="shared" si="65"/>
        <v>0.10507013223401547</v>
      </c>
      <c r="AL28" s="45">
        <f t="shared" si="5"/>
        <v>0.10423554210323824</v>
      </c>
      <c r="AM28" s="8"/>
      <c r="AN28" s="8"/>
      <c r="AO28" s="8"/>
      <c r="AP28" s="8"/>
      <c r="AQ28" s="8"/>
      <c r="AR28" s="42"/>
      <c r="AS28" s="42"/>
      <c r="AT28" s="42"/>
      <c r="AU28" s="42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74">(AV28*cis_wt3+AW28*First_Line_Wt3+AX28*Sec_Line_Wt3+AY28*Active_Wt3)/SUM(cis_wt3,First_Line_Wt3,Sec_Line_Wt3,Active_Wt3)</f>
        <v>9.9600083670143585E-2</v>
      </c>
      <c r="BB28" s="7">
        <f t="shared" ref="BB28:BB37" si="75">(AW28*First_Line_Wt3+AX28*Sec_Line_Wt3)/SUM(First_Line_Wt3,Sec_Line_Wt3)</f>
        <v>9.8099779889052635E-2</v>
      </c>
      <c r="BC28" s="7">
        <f t="shared" ref="BC28:BC37" si="76">(AY28*Active_Wt3+AZ28*NonActive_wt3)/SUM(Active_Wt3,NonActive_wt3)</f>
        <v>9.8190981277750194E-2</v>
      </c>
      <c r="BD28" s="7">
        <f t="shared" ref="BD28:BD37" si="77">(AV28*cis_wt3+AW28*First_Line_Wt3+AX28*Sec_Line_Wt3+AY28*Active_Wt3+AZ28*NonActive_wt3)/SUM(cis_wt3,First_Line_Wt3,Sec_Line_Wt3,Active_Wt3,NonActive_wt3)</f>
        <v>9.8675267415626003E-2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59"/>
        <v>0.10798464420902348</v>
      </c>
      <c r="BK28" s="44">
        <f t="shared" si="60"/>
        <v>0.10973228855322663</v>
      </c>
      <c r="BL28" s="44">
        <f t="shared" si="66"/>
        <v>9.0290373778014396E-2</v>
      </c>
      <c r="BM28" s="45">
        <f t="shared" si="61"/>
        <v>0.10444944840593925</v>
      </c>
      <c r="BN28" s="8"/>
      <c r="BO28" s="8"/>
      <c r="BP28" s="8"/>
      <c r="BQ28" s="8"/>
      <c r="BR28" s="8"/>
      <c r="BS28" s="42"/>
      <c r="BT28" s="42"/>
      <c r="BU28" s="42"/>
      <c r="BV28" s="42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78">(BW28*cis_wt3+BX28*First_Line_Wt3+BY28*Sec_Line_Wt3+BZ28*Active_Wt3)/SUM(cis_wt3,First_Line_Wt3,Sec_Line_Wt3,Active_Wt3)</f>
        <v>9.9600083670143585E-2</v>
      </c>
      <c r="CC28" s="7">
        <f t="shared" ref="CC28:CC37" si="79">(BX28*First_Line_Wt3+BY28*Sec_Line_Wt3)/SUM(First_Line_Wt3,Sec_Line_Wt3)</f>
        <v>9.8099779889052635E-2</v>
      </c>
      <c r="CD28" s="7">
        <f t="shared" ref="CD28:CD37" si="80">(BZ28*Active_Wt3+CA28*NonActive_wt3)/SUM(Active_Wt3,NonActive_wt3)</f>
        <v>9.8190981277750194E-2</v>
      </c>
      <c r="CE28" s="7">
        <f t="shared" ref="CE28:CE37" si="81">(BW28*cis_wt3+BX28*First_Line_Wt3+BY28*Sec_Line_Wt3+BZ28*Active_Wt3+CA28*NonActive_wt3)/SUM(cis_wt3,First_Line_Wt3,Sec_Line_Wt3,Active_Wt3,NonActive_wt3)</f>
        <v>9.8675267415626003E-2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2"/>
        <v>0.10798464420902348</v>
      </c>
      <c r="CL28" s="44">
        <f t="shared" si="63"/>
        <v>0.10973228855322663</v>
      </c>
      <c r="CM28" s="44">
        <f t="shared" si="67"/>
        <v>9.0290373778014396E-2</v>
      </c>
      <c r="CN28" s="45">
        <f t="shared" si="64"/>
        <v>0.10444944840593925</v>
      </c>
      <c r="CO28" s="109"/>
      <c r="CP28" s="75"/>
      <c r="CQ28" s="41"/>
      <c r="CR28" s="41"/>
      <c r="CS28" s="41"/>
      <c r="CT28" s="41"/>
      <c r="CU28" s="41"/>
      <c r="CV28" s="41"/>
      <c r="CW28" s="110"/>
    </row>
    <row r="29" spans="1:101" x14ac:dyDescent="0.25">
      <c r="A29" s="89"/>
      <c r="B29" s="2" t="s">
        <v>9</v>
      </c>
      <c r="C29" s="7">
        <v>3.4590889895632429E-2</v>
      </c>
      <c r="D29" s="7">
        <v>9.6089052167183213E-3</v>
      </c>
      <c r="E29" s="7">
        <v>1.2824334130722875E-2</v>
      </c>
      <c r="F29" s="7">
        <v>0.16424881100407265</v>
      </c>
      <c r="G29" s="7">
        <v>0.11258324324931959</v>
      </c>
      <c r="H29" s="7">
        <f t="shared" ref="H29:H37" si="82">(C29*cis_wt3+D29*First_Line_Wt3+E29*Sec_Line_Wt3+F29*Active_Wt3)/SUM(cis_wt3,First_Line_Wt3,Sec_Line_Wt3,Active_Wt3)</f>
        <v>3.3574733406451653E-2</v>
      </c>
      <c r="I29" s="7">
        <f t="shared" ref="I29:I37" si="83">(D29*First_Line_Wt3+E29*Sec_Line_Wt3)/SUM(First_Line_Wt3,Sec_Line_Wt3)</f>
        <v>1.1184503668560214E-2</v>
      </c>
      <c r="J29" s="7">
        <f t="shared" ref="J29:J37" si="84">(F29*Active_Wt3+G29*NonActive_wt3)/SUM(Active_Wt3,NonActive_wt3)</f>
        <v>0.13701351354861407</v>
      </c>
      <c r="K29" s="7">
        <f t="shared" ref="K29:K37" si="85">(C29*cis_wt3+D29*First_Line_Wt3+E29*Sec_Line_Wt3+F29*Active_Wt3+G29*NonActive_wt3)/SUM(cis_wt3,First_Line_Wt3,Sec_Line_Wt3,Active_Wt3,NonActive_wt3)</f>
        <v>4.3820670473882502E-2</v>
      </c>
      <c r="L29" s="7">
        <v>5.7860575068269596E-2</v>
      </c>
      <c r="M29" s="7">
        <v>6.4009396707296592E-2</v>
      </c>
      <c r="N29" s="7">
        <v>7.9671388575756244E-2</v>
      </c>
      <c r="O29" s="7">
        <v>0.2060036084273314</v>
      </c>
      <c r="P29" s="7">
        <v>0.185160846700025</v>
      </c>
      <c r="Q29" s="40">
        <f t="shared" ref="Q29:Q37" si="86">(L29*cis_wt3+M29*First_Line_Wt3+N29*Sec_Line_Wt3+O29*Active_Wt3)/SUM(cis_wt3,First_Line_Wt3,Sec_Line_Wt3,Active_Wt3)</f>
        <v>8.8495926649564738E-2</v>
      </c>
      <c r="R29" s="40">
        <f t="shared" ref="R29:R37" si="87">(M29*First_Line_Wt3+N29*Sec_Line_Wt3)/SUM(First_Line_Wt3,Sec_Line_Wt3)</f>
        <v>7.1683959199792244E-2</v>
      </c>
      <c r="S29" s="40">
        <f t="shared" ref="S29:S37" si="88">(O29*Active_Wt3+P29*NonActive_wt3)/SUM(Active_Wt3,NonActive_wt3)</f>
        <v>0.19501642992324508</v>
      </c>
      <c r="T29" s="40">
        <f t="shared" ref="T29:T37" si="89">(L29*cis_wt3+M29*First_Line_Wt3+N29*Sec_Line_Wt3+O29*Active_Wt3+P29*NonActive_wt3)/SUM(cis_wt3,First_Line_Wt3,Sec_Line_Wt3,Active_Wt3,NonActive_wt3)</f>
        <v>0.10103157235956485</v>
      </c>
      <c r="U29" s="7">
        <v>5.9219869425798669E-2</v>
      </c>
      <c r="V29" s="7">
        <v>6.4696417082745081E-2</v>
      </c>
      <c r="W29" s="7">
        <v>7.5939771736159789E-2</v>
      </c>
      <c r="X29" s="7">
        <v>0.15607636689763812</v>
      </c>
      <c r="Y29" s="7">
        <v>0.16724807023342531</v>
      </c>
      <c r="Z29" s="7">
        <f t="shared" si="70"/>
        <v>8.0776343359468011E-2</v>
      </c>
      <c r="AA29" s="7">
        <f t="shared" si="71"/>
        <v>7.0205794730085744E-2</v>
      </c>
      <c r="AB29" s="7">
        <f t="shared" si="72"/>
        <v>0.16196548564067784</v>
      </c>
      <c r="AC29" s="7">
        <f t="shared" si="73"/>
        <v>9.1990121133845457E-2</v>
      </c>
      <c r="AD29" s="7">
        <v>5.6469723107680496E-2</v>
      </c>
      <c r="AE29" s="7">
        <v>5.4967707035670027E-2</v>
      </c>
      <c r="AF29" s="7">
        <v>5.9782022718345269E-2</v>
      </c>
      <c r="AG29" s="7">
        <v>0.14392694739887374</v>
      </c>
      <c r="AH29" s="7">
        <v>0.15865050497829236</v>
      </c>
      <c r="AI29" s="7">
        <f t="shared" si="3"/>
        <v>6.8830864533608552E-2</v>
      </c>
      <c r="AJ29" s="7">
        <f t="shared" si="4"/>
        <v>5.732677904104496E-2</v>
      </c>
      <c r="AK29" s="7">
        <f t="shared" si="65"/>
        <v>0.1516884119042386</v>
      </c>
      <c r="AL29" s="33">
        <f t="shared" si="5"/>
        <v>8.0478804549763278E-2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0">(AM29*cis_wt3+AN29*First_Line_Wt3+AO29*Sec_Line_Wt3+AP29*Active_Wt3)/SUM(cis_wt3,First_Line_Wt3,Sec_Line_Wt3,Active_Wt3)</f>
        <v>9.6662340453210649E-2</v>
      </c>
      <c r="AS29" s="40">
        <f t="shared" ref="AS29:AS37" si="91">(AN29*First_Line_Wt3+AO29*Sec_Line_Wt3)/SUM(First_Line_Wt3,Sec_Line_Wt3)</f>
        <v>7.9773550780057489E-2</v>
      </c>
      <c r="AT29" s="40">
        <f t="shared" ref="AT29:AT37" si="92">(AP29*Active_Wt3+AQ29*NonActive_wt3)/SUM(Active_Wt3,NonActive_wt3)</f>
        <v>0.18315000155533834</v>
      </c>
      <c r="AU29" s="40">
        <f t="shared" ref="AU29:AU37" si="93">(AM29*cis_wt3+AN29*First_Line_Wt3+AO29*Sec_Line_Wt3+AP29*Active_Wt3+AQ29*NonActive_wt3)/SUM(cis_wt3,First_Line_Wt3,Sec_Line_Wt3,Active_Wt3,NonActive_wt3)</f>
        <v>0.10534310468993466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74"/>
        <v>9.3925898636331592E-2</v>
      </c>
      <c r="BB29" s="7">
        <f t="shared" si="75"/>
        <v>8.0321141894576856E-2</v>
      </c>
      <c r="BC29" s="7">
        <f t="shared" si="76"/>
        <v>0.16228913704058162</v>
      </c>
      <c r="BD29" s="7">
        <f t="shared" si="77"/>
        <v>0.10019970305210266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59"/>
        <v>8.3825333486161099E-2</v>
      </c>
      <c r="BK29" s="7">
        <f t="shared" si="60"/>
        <v>6.9837577889168861E-2</v>
      </c>
      <c r="BL29" s="7">
        <f t="shared" si="66"/>
        <v>0.1537485917986722</v>
      </c>
      <c r="BM29" s="33">
        <f t="shared" si="61"/>
        <v>9.1027017802239499E-2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94">(BN29*cis_wt3+BO29*First_Line_Wt3+BP29*Sec_Line_Wt3+BQ29*Active_Wt3)/SUM(cis_wt3,First_Line_Wt3,Sec_Line_Wt3,Active_Wt3)</f>
        <v>9.6662340453210649E-2</v>
      </c>
      <c r="BT29" s="40">
        <f t="shared" ref="BT29:BT37" si="95">(BO29*First_Line_Wt3+BP29*Sec_Line_Wt3)/SUM(First_Line_Wt3,Sec_Line_Wt3)</f>
        <v>7.9773550780057489E-2</v>
      </c>
      <c r="BU29" s="40">
        <f t="shared" ref="BU29:BU37" si="96">(BQ29*Active_Wt3+BR29*NonActive_wt3)/SUM(Active_Wt3,NonActive_wt3)</f>
        <v>0.18315000155533834</v>
      </c>
      <c r="BV29" s="40">
        <f t="shared" ref="BV29:BV37" si="97">(BN29*cis_wt3+BO29*First_Line_Wt3+BP29*Sec_Line_Wt3+BQ29*Active_Wt3+BR29*NonActive_wt3)/SUM(cis_wt3,First_Line_Wt3,Sec_Line_Wt3,Active_Wt3,NonActive_wt3)</f>
        <v>0.10534310468993466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78"/>
        <v>9.3925898636331592E-2</v>
      </c>
      <c r="CC29" s="7">
        <f t="shared" si="79"/>
        <v>8.0321141894576856E-2</v>
      </c>
      <c r="CD29" s="7">
        <f t="shared" si="80"/>
        <v>0.16228913704058162</v>
      </c>
      <c r="CE29" s="7">
        <f t="shared" si="81"/>
        <v>0.10019970305210266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2"/>
        <v>8.3825333486161099E-2</v>
      </c>
      <c r="CL29" s="7">
        <f t="shared" si="63"/>
        <v>6.9837577889168861E-2</v>
      </c>
      <c r="CM29" s="7">
        <f t="shared" si="67"/>
        <v>0.1537485917986722</v>
      </c>
      <c r="CN29" s="33">
        <f t="shared" si="64"/>
        <v>9.1027017802239499E-2</v>
      </c>
      <c r="CO29" s="108">
        <f t="shared" si="69"/>
        <v>4.5210498855757987E-2</v>
      </c>
      <c r="CP29" s="40">
        <f t="shared" si="68"/>
        <v>1.0109349768599897E-2</v>
      </c>
      <c r="CQ29" s="40">
        <f t="shared" si="68"/>
        <v>1.3175711825455952E-2</v>
      </c>
      <c r="CR29" s="40">
        <f t="shared" si="68"/>
        <v>0.1842004821734442</v>
      </c>
      <c r="CS29" s="40">
        <f t="shared" si="68"/>
        <v>0.1661379890607555</v>
      </c>
      <c r="CT29" s="40">
        <f t="shared" si="68"/>
        <v>3.586643472505735E-2</v>
      </c>
      <c r="CU29" s="40">
        <f t="shared" si="68"/>
        <v>1.1630098564694314E-2</v>
      </c>
      <c r="CV29" s="40">
        <f t="shared" si="68"/>
        <v>0.17591618240578558</v>
      </c>
      <c r="CW29" s="48">
        <f t="shared" si="68"/>
        <v>4.8550042775587048E-2</v>
      </c>
    </row>
    <row r="30" spans="1:101" x14ac:dyDescent="0.25">
      <c r="A30" s="89"/>
      <c r="B30" s="2" t="s">
        <v>8</v>
      </c>
      <c r="C30" s="7">
        <v>8.4922767237035797E-3</v>
      </c>
      <c r="D30" s="7">
        <v>8.3054279610533504E-3</v>
      </c>
      <c r="E30" s="7">
        <v>1.0755670025298071E-2</v>
      </c>
      <c r="F30" s="7">
        <v>3.7399463952902133E-2</v>
      </c>
      <c r="G30" s="7">
        <v>1.3826789153505784E-2</v>
      </c>
      <c r="H30" s="7">
        <f t="shared" si="82"/>
        <v>1.3150579414239279E-2</v>
      </c>
      <c r="I30" s="7">
        <f t="shared" si="83"/>
        <v>9.5060757459405638E-3</v>
      </c>
      <c r="J30" s="7">
        <f t="shared" si="84"/>
        <v>2.4973222688510148E-2</v>
      </c>
      <c r="K30" s="7">
        <f t="shared" si="85"/>
        <v>1.3238271264733455E-2</v>
      </c>
      <c r="L30" s="7">
        <v>2.2335826958192875E-2</v>
      </c>
      <c r="M30" s="7">
        <v>1.2937821550007451E-2</v>
      </c>
      <c r="N30" s="7">
        <v>4.2659357219016342E-2</v>
      </c>
      <c r="O30" s="7">
        <v>7.2151065885731114E-2</v>
      </c>
      <c r="P30" s="7">
        <v>5.9262383655915664E-2</v>
      </c>
      <c r="Q30" s="40">
        <f t="shared" si="86"/>
        <v>3.3043094504349259E-2</v>
      </c>
      <c r="R30" s="40">
        <f t="shared" si="87"/>
        <v>2.7501727902436202E-2</v>
      </c>
      <c r="S30" s="40">
        <f t="shared" si="88"/>
        <v>6.5356848584100596E-2</v>
      </c>
      <c r="T30" s="40">
        <f t="shared" si="89"/>
        <v>3.6443249590605097E-2</v>
      </c>
      <c r="U30" s="7">
        <v>2.3021279882253286E-2</v>
      </c>
      <c r="V30" s="7">
        <v>1.8514372960594085E-2</v>
      </c>
      <c r="W30" s="7">
        <v>4.1638651777882341E-2</v>
      </c>
      <c r="X30" s="7">
        <v>8.7255105368501978E-2</v>
      </c>
      <c r="Y30" s="7">
        <v>5.6697023159104319E-2</v>
      </c>
      <c r="Z30" s="7">
        <f t="shared" si="70"/>
        <v>3.6955541637768465E-2</v>
      </c>
      <c r="AA30" s="7">
        <f t="shared" si="71"/>
        <v>2.9845544906517581E-2</v>
      </c>
      <c r="AB30" s="7">
        <f t="shared" si="72"/>
        <v>7.11465345193074E-2</v>
      </c>
      <c r="AC30" s="7">
        <f t="shared" si="73"/>
        <v>3.9515645323912281E-2</v>
      </c>
      <c r="AD30" s="7">
        <v>3.1271833742368936E-2</v>
      </c>
      <c r="AE30" s="7">
        <v>4.1470293326280119E-2</v>
      </c>
      <c r="AF30" s="7">
        <v>3.5333427028665355E-2</v>
      </c>
      <c r="AG30" s="7">
        <v>7.36829946605458E-2</v>
      </c>
      <c r="AH30" s="7">
        <v>7.2275492698761545E-2</v>
      </c>
      <c r="AI30" s="7">
        <f t="shared" si="3"/>
        <v>4.257701724008249E-2</v>
      </c>
      <c r="AJ30" s="7">
        <f t="shared" si="4"/>
        <v>3.8463155772851747E-2</v>
      </c>
      <c r="AK30" s="7">
        <f t="shared" si="65"/>
        <v>7.2941035629333781E-2</v>
      </c>
      <c r="AL30" s="33">
        <f t="shared" si="5"/>
        <v>4.6428358205168843E-2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0"/>
        <v>5.4905817503394946E-2</v>
      </c>
      <c r="AS30" s="40">
        <f t="shared" si="91"/>
        <v>5.3313142865032262E-2</v>
      </c>
      <c r="AT30" s="40">
        <f t="shared" si="92"/>
        <v>7.6813885086337769E-2</v>
      </c>
      <c r="AU30" s="40">
        <f t="shared" si="93"/>
        <v>5.722111822670755E-2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74"/>
        <v>5.8859217087410022E-2</v>
      </c>
      <c r="BB30" s="7">
        <f t="shared" si="75"/>
        <v>5.7789961671984934E-2</v>
      </c>
      <c r="BC30" s="7">
        <f t="shared" si="76"/>
        <v>7.7810134869718425E-2</v>
      </c>
      <c r="BD30" s="7">
        <f t="shared" si="77"/>
        <v>6.0391303771943086E-2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59"/>
        <v>5.5505331562622641E-2</v>
      </c>
      <c r="BK30" s="7">
        <f t="shared" si="60"/>
        <v>5.3940261858727599E-2</v>
      </c>
      <c r="BL30" s="7">
        <f t="shared" si="66"/>
        <v>7.7058226354541612E-2</v>
      </c>
      <c r="BM30" s="33">
        <f t="shared" si="61"/>
        <v>5.8168825681655489E-2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94"/>
        <v>5.4905817503394946E-2</v>
      </c>
      <c r="BT30" s="40">
        <f t="shared" si="95"/>
        <v>5.3313142865032262E-2</v>
      </c>
      <c r="BU30" s="40">
        <f t="shared" si="96"/>
        <v>7.6813885086337769E-2</v>
      </c>
      <c r="BV30" s="40">
        <f t="shared" si="97"/>
        <v>5.722111822670755E-2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78"/>
        <v>5.8859217087410022E-2</v>
      </c>
      <c r="CC30" s="7">
        <f t="shared" si="79"/>
        <v>5.7789961671984934E-2</v>
      </c>
      <c r="CD30" s="7">
        <f t="shared" si="80"/>
        <v>7.7810134869718425E-2</v>
      </c>
      <c r="CE30" s="7">
        <f t="shared" si="81"/>
        <v>6.0391303771943086E-2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2"/>
        <v>5.5505331562622641E-2</v>
      </c>
      <c r="CL30" s="7">
        <f t="shared" si="63"/>
        <v>5.3940261858727599E-2</v>
      </c>
      <c r="CM30" s="7">
        <f t="shared" si="67"/>
        <v>7.7058226354541612E-2</v>
      </c>
      <c r="CN30" s="33">
        <f t="shared" si="64"/>
        <v>5.8168825681655489E-2</v>
      </c>
      <c r="CO30" s="108">
        <f t="shared" si="69"/>
        <v>1.1099456193760963E-2</v>
      </c>
      <c r="CP30" s="40">
        <f t="shared" si="68"/>
        <v>8.737985685415374E-3</v>
      </c>
      <c r="CQ30" s="40">
        <f t="shared" si="68"/>
        <v>1.105036778506284E-2</v>
      </c>
      <c r="CR30" s="40">
        <f t="shared" si="68"/>
        <v>4.1942460654903015E-2</v>
      </c>
      <c r="CS30" s="40">
        <f t="shared" si="68"/>
        <v>2.0404057289799205E-2</v>
      </c>
      <c r="CT30" s="40">
        <f t="shared" si="68"/>
        <v>1.4048194886541137E-2</v>
      </c>
      <c r="CU30" s="40">
        <f t="shared" si="68"/>
        <v>9.88480143285346E-3</v>
      </c>
      <c r="CV30" s="40">
        <f t="shared" si="68"/>
        <v>3.2063946715544196E-2</v>
      </c>
      <c r="CW30" s="48">
        <f t="shared" si="68"/>
        <v>1.4667019678776937E-2</v>
      </c>
    </row>
    <row r="31" spans="1:101" x14ac:dyDescent="0.25">
      <c r="A31" s="89"/>
      <c r="B31" s="2" t="s">
        <v>7</v>
      </c>
      <c r="C31" s="7">
        <v>9.6923659366527609E-2</v>
      </c>
      <c r="D31" s="7">
        <v>7.2343680545975481E-2</v>
      </c>
      <c r="E31" s="7">
        <v>7.4195982820462095E-2</v>
      </c>
      <c r="F31" s="7">
        <v>7.6340811886369667E-2</v>
      </c>
      <c r="G31" s="7">
        <v>0.11037636821358378</v>
      </c>
      <c r="H31" s="7">
        <f t="shared" si="82"/>
        <v>7.5618140631378436E-2</v>
      </c>
      <c r="I31" s="7">
        <f t="shared" si="83"/>
        <v>7.3251330714608681E-2</v>
      </c>
      <c r="J31" s="7">
        <f t="shared" si="84"/>
        <v>9.4282519311977411E-2</v>
      </c>
      <c r="K31" s="7">
        <f t="shared" si="85"/>
        <v>8.012563752115634E-2</v>
      </c>
      <c r="L31" s="7">
        <v>9.191646553803412E-2</v>
      </c>
      <c r="M31" s="7">
        <v>7.2139054841886194E-2</v>
      </c>
      <c r="N31" s="7">
        <v>5.9791547300950626E-2</v>
      </c>
      <c r="O31" s="7">
        <v>5.7408749585736663E-2</v>
      </c>
      <c r="P31" s="7">
        <v>8.9750089209968437E-2</v>
      </c>
      <c r="Q31" s="40">
        <f t="shared" si="86"/>
        <v>6.7060279179021381E-2</v>
      </c>
      <c r="R31" s="40">
        <f t="shared" si="87"/>
        <v>6.6088629133244134E-2</v>
      </c>
      <c r="S31" s="40">
        <f t="shared" si="88"/>
        <v>7.4457357450748066E-2</v>
      </c>
      <c r="T31" s="40">
        <f t="shared" si="89"/>
        <v>7.0002726342135793E-2</v>
      </c>
      <c r="U31" s="7">
        <v>8.1607340205042969E-2</v>
      </c>
      <c r="V31" s="7">
        <v>7.9409934276380864E-2</v>
      </c>
      <c r="W31" s="7">
        <v>5.9374921814158127E-2</v>
      </c>
      <c r="X31" s="7">
        <v>5.2144051052964914E-2</v>
      </c>
      <c r="Y31" s="7">
        <v>7.7904291064962397E-2</v>
      </c>
      <c r="Z31" s="7">
        <f t="shared" si="70"/>
        <v>6.8252087478802986E-2</v>
      </c>
      <c r="AA31" s="7">
        <f t="shared" si="71"/>
        <v>6.9592539626285213E-2</v>
      </c>
      <c r="AB31" s="7">
        <f t="shared" si="72"/>
        <v>6.5723458572128676E-2</v>
      </c>
      <c r="AC31" s="7">
        <f t="shared" si="73"/>
        <v>6.9503799107113712E-2</v>
      </c>
      <c r="AD31" s="7">
        <v>7.7049453204983465E-2</v>
      </c>
      <c r="AE31" s="7">
        <v>7.5900727493624004E-2</v>
      </c>
      <c r="AF31" s="7">
        <v>5.6992832093581205E-2</v>
      </c>
      <c r="AG31" s="7">
        <v>5.0087788369245281E-2</v>
      </c>
      <c r="AH31" s="7">
        <v>5.2950739254087428E-2</v>
      </c>
      <c r="AI31" s="7">
        <f t="shared" si="3"/>
        <v>6.5283417515726805E-2</v>
      </c>
      <c r="AJ31" s="7">
        <f t="shared" si="4"/>
        <v>6.6635633623831902E-2</v>
      </c>
      <c r="AK31" s="7">
        <f t="shared" si="65"/>
        <v>5.1596981480587244E-2</v>
      </c>
      <c r="AL31" s="33">
        <f t="shared" si="5"/>
        <v>6.3684098080479465E-2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0"/>
        <v>0.12085281176718853</v>
      </c>
      <c r="AS31" s="40">
        <f t="shared" si="91"/>
        <v>0.12498425150823055</v>
      </c>
      <c r="AT31" s="40">
        <f t="shared" si="92"/>
        <v>9.5737536127304471E-2</v>
      </c>
      <c r="AU31" s="40">
        <f t="shared" si="93"/>
        <v>0.11752223273427601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74"/>
        <v>0.1200988100849056</v>
      </c>
      <c r="BB31" s="7">
        <f t="shared" si="75"/>
        <v>0.1247362188798188</v>
      </c>
      <c r="BC31" s="7">
        <f t="shared" si="76"/>
        <v>9.1831230982522077E-2</v>
      </c>
      <c r="BD31" s="7">
        <f t="shared" si="77"/>
        <v>0.11624391359261564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59"/>
        <v>0.11798946253681683</v>
      </c>
      <c r="BK31" s="7">
        <f t="shared" si="60"/>
        <v>0.12276602808317001</v>
      </c>
      <c r="BL31" s="7">
        <f t="shared" si="66"/>
        <v>8.8443030631769129E-2</v>
      </c>
      <c r="BM31" s="33">
        <f t="shared" si="61"/>
        <v>0.11395281158144543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94"/>
        <v>0.12085281176718853</v>
      </c>
      <c r="BT31" s="40">
        <f t="shared" si="95"/>
        <v>0.12498425150823055</v>
      </c>
      <c r="BU31" s="40">
        <f t="shared" si="96"/>
        <v>9.5737536127304471E-2</v>
      </c>
      <c r="BV31" s="40">
        <f t="shared" si="97"/>
        <v>0.11752223273427601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78"/>
        <v>0.1200988100849056</v>
      </c>
      <c r="CC31" s="7">
        <f t="shared" si="79"/>
        <v>0.1247362188798188</v>
      </c>
      <c r="CD31" s="7">
        <f t="shared" si="80"/>
        <v>9.1831230982522077E-2</v>
      </c>
      <c r="CE31" s="7">
        <f t="shared" si="81"/>
        <v>0.11624391359261564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2"/>
        <v>0.11798946253681683</v>
      </c>
      <c r="CL31" s="7">
        <f t="shared" si="63"/>
        <v>0.12276602808317001</v>
      </c>
      <c r="CM31" s="7">
        <f t="shared" si="67"/>
        <v>8.8443030631769129E-2</v>
      </c>
      <c r="CN31" s="33">
        <f t="shared" si="64"/>
        <v>0.11395281158144543</v>
      </c>
      <c r="CO31" s="108">
        <f t="shared" si="69"/>
        <v>0.12667979933755785</v>
      </c>
      <c r="CP31" s="40">
        <f t="shared" si="68"/>
        <v>7.6111435558201435E-2</v>
      </c>
      <c r="CQ31" s="40">
        <f t="shared" si="68"/>
        <v>7.6228900329953039E-2</v>
      </c>
      <c r="CR31" s="40">
        <f t="shared" si="68"/>
        <v>8.5614101392994663E-2</v>
      </c>
      <c r="CS31" s="40">
        <f t="shared" si="68"/>
        <v>0.16288132519174989</v>
      </c>
      <c r="CT31" s="40">
        <f t="shared" si="68"/>
        <v>8.0779587201856379E-2</v>
      </c>
      <c r="CU31" s="40">
        <f t="shared" si="68"/>
        <v>7.6169691695902222E-2</v>
      </c>
      <c r="CV31" s="40">
        <f t="shared" si="68"/>
        <v>0.12105244537852076</v>
      </c>
      <c r="CW31" s="48">
        <f t="shared" si="68"/>
        <v>8.877324529737303E-2</v>
      </c>
    </row>
    <row r="32" spans="1:101" x14ac:dyDescent="0.25">
      <c r="A32" s="89"/>
      <c r="B32" s="2" t="s">
        <v>6</v>
      </c>
      <c r="C32" s="7">
        <v>0.12064256336765991</v>
      </c>
      <c r="D32" s="7">
        <v>0.14990329689456769</v>
      </c>
      <c r="E32" s="7">
        <v>0.12928166075066963</v>
      </c>
      <c r="F32" s="7">
        <v>0.11789569379898072</v>
      </c>
      <c r="G32" s="7">
        <v>0.12502936234007356</v>
      </c>
      <c r="H32" s="7">
        <f t="shared" si="82"/>
        <v>0.13528987045796168</v>
      </c>
      <c r="I32" s="7">
        <f t="shared" si="83"/>
        <v>0.13979844965591201</v>
      </c>
      <c r="J32" s="7">
        <f t="shared" si="84"/>
        <v>0.12165617864621127</v>
      </c>
      <c r="K32" s="7">
        <f t="shared" si="85"/>
        <v>0.13395927302402924</v>
      </c>
      <c r="L32" s="7">
        <v>0.10884791417904779</v>
      </c>
      <c r="M32" s="7">
        <v>0.15139153219633675</v>
      </c>
      <c r="N32" s="7">
        <v>0.1244715818936864</v>
      </c>
      <c r="O32" s="7">
        <v>7.2895209553273388E-2</v>
      </c>
      <c r="P32" s="7">
        <v>9.1360725094185552E-2</v>
      </c>
      <c r="Q32" s="40">
        <f t="shared" si="86"/>
        <v>0.12704914566069933</v>
      </c>
      <c r="R32" s="40">
        <f t="shared" si="87"/>
        <v>0.13820043603004267</v>
      </c>
      <c r="S32" s="40">
        <f t="shared" si="88"/>
        <v>8.2629232235698472E-2</v>
      </c>
      <c r="T32" s="40">
        <f t="shared" si="89"/>
        <v>0.12242102000831413</v>
      </c>
      <c r="U32" s="7">
        <v>0.10844487939464972</v>
      </c>
      <c r="V32" s="7">
        <v>0.15237342967635142</v>
      </c>
      <c r="W32" s="7">
        <v>0.11006343806567764</v>
      </c>
      <c r="X32" s="7">
        <v>6.8489452262649325E-2</v>
      </c>
      <c r="Y32" s="7">
        <v>8.9663160540418133E-2</v>
      </c>
      <c r="Z32" s="7">
        <f t="shared" si="70"/>
        <v>0.12128572936149946</v>
      </c>
      <c r="AA32" s="7">
        <f t="shared" si="71"/>
        <v>0.13164103003011043</v>
      </c>
      <c r="AB32" s="7">
        <f t="shared" si="72"/>
        <v>7.9651087917511312E-2</v>
      </c>
      <c r="AC32" s="7">
        <f t="shared" si="73"/>
        <v>0.11718486920484449</v>
      </c>
      <c r="AD32" s="7">
        <v>0.1062074762792906</v>
      </c>
      <c r="AE32" s="7">
        <v>0.15568565398442841</v>
      </c>
      <c r="AF32" s="7">
        <v>0.10823008910938782</v>
      </c>
      <c r="AG32" s="7">
        <v>6.5141190302131377E-2</v>
      </c>
      <c r="AH32" s="7">
        <v>7.984488201472989E-2</v>
      </c>
      <c r="AI32" s="7">
        <f t="shared" si="3"/>
        <v>0.1212733919109194</v>
      </c>
      <c r="AJ32" s="7">
        <f t="shared" si="4"/>
        <v>0.13243186217371927</v>
      </c>
      <c r="AK32" s="7">
        <f t="shared" si="65"/>
        <v>7.2892182595236318E-2</v>
      </c>
      <c r="AL32" s="33">
        <f t="shared" si="5"/>
        <v>0.11590088322751319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0"/>
        <v>0.10965444423010062</v>
      </c>
      <c r="AS32" s="40">
        <f t="shared" si="91"/>
        <v>0.1169596462926423</v>
      </c>
      <c r="AT32" s="40">
        <f t="shared" si="92"/>
        <v>8.6951233910194325E-2</v>
      </c>
      <c r="AU32" s="40">
        <f t="shared" si="93"/>
        <v>0.10752278923821777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74"/>
        <v>0.10551738506982784</v>
      </c>
      <c r="BB32" s="7">
        <f t="shared" si="75"/>
        <v>0.11256764533051962</v>
      </c>
      <c r="BC32" s="7">
        <f t="shared" si="76"/>
        <v>8.3650588406293053E-2</v>
      </c>
      <c r="BD32" s="7">
        <f t="shared" si="77"/>
        <v>0.10365534328492547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59"/>
        <v>0.1040656519436836</v>
      </c>
      <c r="BK32" s="7">
        <f t="shared" si="60"/>
        <v>0.11167204581537567</v>
      </c>
      <c r="BL32" s="7">
        <f t="shared" si="66"/>
        <v>8.0731322203968503E-2</v>
      </c>
      <c r="BM32" s="33">
        <f t="shared" si="61"/>
        <v>0.10226266201184246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94"/>
        <v>0.10965444423010062</v>
      </c>
      <c r="BT32" s="40">
        <f t="shared" si="95"/>
        <v>0.1169596462926423</v>
      </c>
      <c r="BU32" s="40">
        <f t="shared" si="96"/>
        <v>8.6951233910194325E-2</v>
      </c>
      <c r="BV32" s="40">
        <f t="shared" si="97"/>
        <v>0.10752278923821777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78"/>
        <v>0.10551738506982784</v>
      </c>
      <c r="CC32" s="7">
        <f t="shared" si="79"/>
        <v>0.11256764533051962</v>
      </c>
      <c r="CD32" s="7">
        <f t="shared" si="80"/>
        <v>8.3650588406293053E-2</v>
      </c>
      <c r="CE32" s="7">
        <f t="shared" si="81"/>
        <v>0.10365534328492547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2"/>
        <v>0.1040656519436836</v>
      </c>
      <c r="CL32" s="7">
        <f t="shared" si="63"/>
        <v>0.11167204581537567</v>
      </c>
      <c r="CM32" s="7">
        <f t="shared" si="67"/>
        <v>8.0731322203968503E-2</v>
      </c>
      <c r="CN32" s="33">
        <f t="shared" si="64"/>
        <v>0.10226266201184246</v>
      </c>
      <c r="CO32" s="108">
        <f t="shared" si="69"/>
        <v>0.15768054795774364</v>
      </c>
      <c r="CP32" s="40">
        <f t="shared" si="68"/>
        <v>0.15771045978649112</v>
      </c>
      <c r="CQ32" s="40">
        <f t="shared" si="68"/>
        <v>0.13282388691717339</v>
      </c>
      <c r="CR32" s="40">
        <f t="shared" si="68"/>
        <v>0.13221674793984667</v>
      </c>
      <c r="CS32" s="40">
        <f t="shared" si="68"/>
        <v>0.18450460506567362</v>
      </c>
      <c r="CT32" s="40">
        <f t="shared" si="68"/>
        <v>0.14452431383444808</v>
      </c>
      <c r="CU32" s="40">
        <f t="shared" si="68"/>
        <v>0.14536807326194132</v>
      </c>
      <c r="CV32" s="40">
        <f t="shared" si="68"/>
        <v>0.15619839210914255</v>
      </c>
      <c r="CW32" s="48">
        <f t="shared" si="68"/>
        <v>0.14841690839439442</v>
      </c>
    </row>
    <row r="33" spans="1:101" x14ac:dyDescent="0.25">
      <c r="A33" s="89"/>
      <c r="B33" s="2" t="s">
        <v>5</v>
      </c>
      <c r="C33" s="7">
        <v>0.15982641882992307</v>
      </c>
      <c r="D33" s="7">
        <v>0.17369134361947997</v>
      </c>
      <c r="E33" s="7">
        <v>0.14974254539046844</v>
      </c>
      <c r="F33" s="7">
        <v>0.11397342251142534</v>
      </c>
      <c r="G33" s="7">
        <v>0.12300503132645604</v>
      </c>
      <c r="H33" s="7">
        <f t="shared" si="82"/>
        <v>0.15536707681306891</v>
      </c>
      <c r="I33" s="7">
        <f t="shared" si="83"/>
        <v>0.16195614734480626</v>
      </c>
      <c r="J33" s="7">
        <f t="shared" si="84"/>
        <v>0.11873439898508607</v>
      </c>
      <c r="K33" s="7">
        <f t="shared" si="85"/>
        <v>0.15117032026002653</v>
      </c>
      <c r="L33" s="7">
        <v>0.16563136887057769</v>
      </c>
      <c r="M33" s="7">
        <v>0.1819398112679784</v>
      </c>
      <c r="N33" s="7">
        <v>0.1659045401021817</v>
      </c>
      <c r="O33" s="7">
        <v>0.10451197222834882</v>
      </c>
      <c r="P33" s="7">
        <v>0.11525658085284329</v>
      </c>
      <c r="Q33" s="40">
        <f t="shared" si="86"/>
        <v>0.16408615624220854</v>
      </c>
      <c r="R33" s="40">
        <f t="shared" si="87"/>
        <v>0.17408233747539856</v>
      </c>
      <c r="S33" s="40">
        <f t="shared" si="88"/>
        <v>0.11017594970208271</v>
      </c>
      <c r="T33" s="40">
        <f t="shared" si="89"/>
        <v>0.15775386675258504</v>
      </c>
      <c r="U33" s="7">
        <v>0.15460057228717494</v>
      </c>
      <c r="V33" s="7">
        <v>0.16550139792887378</v>
      </c>
      <c r="W33" s="7">
        <v>0.16440085801911572</v>
      </c>
      <c r="X33" s="7">
        <v>0.11758758458922078</v>
      </c>
      <c r="Y33" s="7">
        <v>0.10258798003298927</v>
      </c>
      <c r="Z33" s="7">
        <f t="shared" si="70"/>
        <v>0.15777489829891225</v>
      </c>
      <c r="AA33" s="7">
        <f t="shared" si="71"/>
        <v>0.16496212026969348</v>
      </c>
      <c r="AB33" s="7">
        <f t="shared" si="72"/>
        <v>0.10968060302381187</v>
      </c>
      <c r="AC33" s="7">
        <f t="shared" si="73"/>
        <v>0.15061817945150396</v>
      </c>
      <c r="AD33" s="7">
        <v>0.14908251467775643</v>
      </c>
      <c r="AE33" s="7">
        <v>0.14412660427841278</v>
      </c>
      <c r="AF33" s="7">
        <v>0.16338410772106865</v>
      </c>
      <c r="AG33" s="7">
        <v>0.10127308713476171</v>
      </c>
      <c r="AH33" s="7">
        <v>0.10042359171785725</v>
      </c>
      <c r="AI33" s="7">
        <f t="shared" si="3"/>
        <v>0.1462042187362424</v>
      </c>
      <c r="AJ33" s="7">
        <f t="shared" si="4"/>
        <v>0.15356301025163641</v>
      </c>
      <c r="AK33" s="7">
        <f t="shared" si="65"/>
        <v>0.10082527902247569</v>
      </c>
      <c r="AL33" s="33">
        <f t="shared" si="5"/>
        <v>0.14026732125177174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0"/>
        <v>0.15100390605887898</v>
      </c>
      <c r="AS33" s="40">
        <f t="shared" si="91"/>
        <v>0.15541400126405777</v>
      </c>
      <c r="AT33" s="40">
        <f t="shared" si="92"/>
        <v>0.11021139366902889</v>
      </c>
      <c r="AU33" s="40">
        <f t="shared" si="93"/>
        <v>0.14558782288393718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74"/>
        <v>0.14115668776334342</v>
      </c>
      <c r="BB33" s="7">
        <f t="shared" si="75"/>
        <v>0.14551420372513912</v>
      </c>
      <c r="BC33" s="7">
        <f t="shared" si="76"/>
        <v>0.10043079986195473</v>
      </c>
      <c r="BD33" s="7">
        <f t="shared" si="77"/>
        <v>0.13504413244394831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59"/>
        <v>0.13443530476976087</v>
      </c>
      <c r="BK33" s="7">
        <f t="shared" si="60"/>
        <v>0.13914132491697345</v>
      </c>
      <c r="BL33" s="7">
        <f t="shared" si="66"/>
        <v>9.4091950985474931E-2</v>
      </c>
      <c r="BM33" s="33">
        <f t="shared" si="61"/>
        <v>0.1290024883118869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94"/>
        <v>0.15100390605887898</v>
      </c>
      <c r="BT33" s="40">
        <f t="shared" si="95"/>
        <v>0.15541400126405777</v>
      </c>
      <c r="BU33" s="40">
        <f t="shared" si="96"/>
        <v>0.11021139366902889</v>
      </c>
      <c r="BV33" s="40">
        <f t="shared" si="97"/>
        <v>0.14558782288393718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78"/>
        <v>0.14115668776334342</v>
      </c>
      <c r="CC33" s="7">
        <f t="shared" si="79"/>
        <v>0.14551420372513912</v>
      </c>
      <c r="CD33" s="7">
        <f t="shared" si="80"/>
        <v>0.10043079986195473</v>
      </c>
      <c r="CE33" s="7">
        <f t="shared" si="81"/>
        <v>0.13504413244394831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2"/>
        <v>0.13443530476976087</v>
      </c>
      <c r="CL33" s="7">
        <f t="shared" si="63"/>
        <v>0.13914132491697345</v>
      </c>
      <c r="CM33" s="7">
        <f t="shared" si="67"/>
        <v>9.4091950985474931E-2</v>
      </c>
      <c r="CN33" s="33">
        <f t="shared" si="64"/>
        <v>0.1290024883118869</v>
      </c>
      <c r="CO33" s="108">
        <f t="shared" si="69"/>
        <v>0.20889408013011235</v>
      </c>
      <c r="CP33" s="40">
        <f t="shared" si="68"/>
        <v>0.18273741959410028</v>
      </c>
      <c r="CQ33" s="40">
        <f t="shared" si="68"/>
        <v>0.15384538534039729</v>
      </c>
      <c r="CR33" s="40">
        <f t="shared" si="68"/>
        <v>0.12781802956882085</v>
      </c>
      <c r="CS33" s="40">
        <f t="shared" si="68"/>
        <v>0.18151731962168488</v>
      </c>
      <c r="CT33" s="40">
        <f t="shared" si="68"/>
        <v>0.16597192452667739</v>
      </c>
      <c r="CU33" s="40">
        <f t="shared" si="68"/>
        <v>0.16840854208604542</v>
      </c>
      <c r="CV33" s="40">
        <f t="shared" si="68"/>
        <v>0.15244702255074025</v>
      </c>
      <c r="CW33" s="48">
        <f t="shared" si="68"/>
        <v>0.16748546828825411</v>
      </c>
    </row>
    <row r="34" spans="1:101" x14ac:dyDescent="0.25">
      <c r="A34" s="89"/>
      <c r="B34" s="2" t="s">
        <v>4</v>
      </c>
      <c r="C34" s="7">
        <v>3.4967764772549835E-2</v>
      </c>
      <c r="D34" s="7">
        <v>6.359666589473445E-2</v>
      </c>
      <c r="E34" s="7">
        <v>0.1219990560430573</v>
      </c>
      <c r="F34" s="7">
        <v>0.12477119582781702</v>
      </c>
      <c r="G34" s="7">
        <v>7.4500558795040486E-2</v>
      </c>
      <c r="H34" s="7">
        <f t="shared" si="82"/>
        <v>9.1840943881033948E-2</v>
      </c>
      <c r="I34" s="7">
        <f t="shared" si="83"/>
        <v>9.2214532425940673E-2</v>
      </c>
      <c r="J34" s="7">
        <f t="shared" si="84"/>
        <v>9.8271230524772324E-2</v>
      </c>
      <c r="K34" s="7">
        <f t="shared" si="85"/>
        <v>8.9592217830264831E-2</v>
      </c>
      <c r="L34" s="7">
        <v>3.4526107207729063E-2</v>
      </c>
      <c r="M34" s="7">
        <v>6.3837806340269032E-2</v>
      </c>
      <c r="N34" s="7">
        <v>0.121210319599577</v>
      </c>
      <c r="O34" s="7">
        <v>0.10633080910506708</v>
      </c>
      <c r="P34" s="7">
        <v>6.7604123444775399E-2</v>
      </c>
      <c r="Q34" s="40">
        <f t="shared" si="86"/>
        <v>8.9133239476602455E-2</v>
      </c>
      <c r="R34" s="40">
        <f t="shared" si="87"/>
        <v>9.195102093379684E-2</v>
      </c>
      <c r="S34" s="40">
        <f t="shared" si="88"/>
        <v>8.5916191609161308E-2</v>
      </c>
      <c r="T34" s="40">
        <f t="shared" si="89"/>
        <v>8.6341312778855386E-2</v>
      </c>
      <c r="U34" s="7">
        <v>3.5097749640597899E-2</v>
      </c>
      <c r="V34" s="7">
        <v>6.199160787429233E-2</v>
      </c>
      <c r="W34" s="7">
        <v>0.11235739306985058</v>
      </c>
      <c r="X34" s="7">
        <v>0.10434412092211451</v>
      </c>
      <c r="Y34" s="7">
        <v>6.1590023252422597E-2</v>
      </c>
      <c r="Z34" s="7">
        <f t="shared" si="70"/>
        <v>8.477673298098766E-2</v>
      </c>
      <c r="AA34" s="7">
        <f t="shared" si="71"/>
        <v>8.667144229211847E-2</v>
      </c>
      <c r="AB34" s="7">
        <f t="shared" si="72"/>
        <v>8.1806469289191802E-2</v>
      </c>
      <c r="AC34" s="7">
        <f t="shared" si="73"/>
        <v>8.1769847151193606E-2</v>
      </c>
      <c r="AD34" s="7">
        <v>3.3397693509689387E-2</v>
      </c>
      <c r="AE34" s="7">
        <v>6.4229210944270476E-2</v>
      </c>
      <c r="AF34" s="7">
        <v>0.10736842335436299</v>
      </c>
      <c r="AG34" s="7">
        <v>0.10380339623230755</v>
      </c>
      <c r="AH34" s="7">
        <v>6.0284434764929958E-2</v>
      </c>
      <c r="AI34" s="7">
        <f t="shared" si="3"/>
        <v>8.3542450235574495E-2</v>
      </c>
      <c r="AJ34" s="7">
        <f t="shared" si="4"/>
        <v>8.536793865520878E-2</v>
      </c>
      <c r="AK34" s="7">
        <f t="shared" si="65"/>
        <v>8.086254970676772E-2</v>
      </c>
      <c r="AL34" s="33">
        <f t="shared" si="5"/>
        <v>8.0526317374703088E-2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0"/>
        <v>9.5668739920713647E-2</v>
      </c>
      <c r="AS34" s="40">
        <f t="shared" si="91"/>
        <v>9.7881800662218646E-2</v>
      </c>
      <c r="AT34" s="40">
        <f t="shared" si="92"/>
        <v>0.10377366309381651</v>
      </c>
      <c r="AU34" s="40">
        <f t="shared" si="93"/>
        <v>9.5152356795021861E-2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74"/>
        <v>9.4132218831582806E-2</v>
      </c>
      <c r="BB34" s="7">
        <f t="shared" si="75"/>
        <v>9.4979995896320751E-2</v>
      </c>
      <c r="BC34" s="7">
        <f t="shared" si="76"/>
        <v>0.10561969134090214</v>
      </c>
      <c r="BD34" s="7">
        <f t="shared" si="77"/>
        <v>9.3626033656022109E-2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59"/>
        <v>8.9476533533800556E-2</v>
      </c>
      <c r="BK34" s="7">
        <f t="shared" si="60"/>
        <v>9.1569092470175348E-2</v>
      </c>
      <c r="BL34" s="7">
        <f t="shared" si="66"/>
        <v>9.9249216520392008E-2</v>
      </c>
      <c r="BM34" s="33">
        <f t="shared" si="61"/>
        <v>8.9430320934261426E-2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94"/>
        <v>9.5668739920713647E-2</v>
      </c>
      <c r="BT34" s="40">
        <f t="shared" si="95"/>
        <v>9.7881800662218646E-2</v>
      </c>
      <c r="BU34" s="40">
        <f t="shared" si="96"/>
        <v>0.10377366309381651</v>
      </c>
      <c r="BV34" s="40">
        <f t="shared" si="97"/>
        <v>9.5152356795021861E-2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78"/>
        <v>9.4132218831582806E-2</v>
      </c>
      <c r="CC34" s="7">
        <f t="shared" si="79"/>
        <v>9.4979995896320751E-2</v>
      </c>
      <c r="CD34" s="7">
        <f t="shared" si="80"/>
        <v>0.10561969134090214</v>
      </c>
      <c r="CE34" s="7">
        <f t="shared" si="81"/>
        <v>9.3626033656022109E-2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2"/>
        <v>8.9476533533800556E-2</v>
      </c>
      <c r="CL34" s="7">
        <f t="shared" si="63"/>
        <v>9.1569092470175348E-2</v>
      </c>
      <c r="CM34" s="7">
        <f t="shared" si="67"/>
        <v>9.9249216520392008E-2</v>
      </c>
      <c r="CN34" s="33">
        <f t="shared" si="64"/>
        <v>8.9430320934261426E-2</v>
      </c>
      <c r="CO34" s="108">
        <f t="shared" si="69"/>
        <v>4.5703076561710264E-2</v>
      </c>
      <c r="CP34" s="40">
        <f t="shared" si="68"/>
        <v>6.6908864760998443E-2</v>
      </c>
      <c r="CQ34" s="40">
        <f t="shared" si="68"/>
        <v>0.12534174398576489</v>
      </c>
      <c r="CR34" s="40">
        <f t="shared" si="68"/>
        <v>0.13992743260875873</v>
      </c>
      <c r="CS34" s="40">
        <f t="shared" si="68"/>
        <v>0.10993974471583197</v>
      </c>
      <c r="CT34" s="40">
        <f t="shared" si="68"/>
        <v>9.8109705858864374E-2</v>
      </c>
      <c r="CU34" s="40">
        <f t="shared" si="68"/>
        <v>9.5888394603115074E-2</v>
      </c>
      <c r="CV34" s="40">
        <f t="shared" si="68"/>
        <v>0.12617368364984696</v>
      </c>
      <c r="CW34" s="48">
        <f t="shared" si="68"/>
        <v>9.9261511998350926E-2</v>
      </c>
    </row>
    <row r="35" spans="1:101" x14ac:dyDescent="0.25">
      <c r="A35" s="89"/>
      <c r="B35" s="2" t="s">
        <v>3</v>
      </c>
      <c r="C35" s="7">
        <v>1.6575789956260283E-2</v>
      </c>
      <c r="D35" s="7">
        <v>1.3444567741301738E-2</v>
      </c>
      <c r="E35" s="7">
        <v>3.9900842677402786E-2</v>
      </c>
      <c r="F35" s="7">
        <v>5.173505625891911E-2</v>
      </c>
      <c r="G35" s="7">
        <v>2.9983753311739528E-2</v>
      </c>
      <c r="H35" s="7">
        <f t="shared" si="82"/>
        <v>2.8981993596303199E-2</v>
      </c>
      <c r="I35" s="7">
        <f t="shared" si="83"/>
        <v>2.6408457457311563E-2</v>
      </c>
      <c r="J35" s="7">
        <f t="shared" si="84"/>
        <v>4.0268943883608375E-2</v>
      </c>
      <c r="K35" s="7">
        <f t="shared" si="85"/>
        <v>2.9111903235422589E-2</v>
      </c>
      <c r="L35" s="7">
        <v>1.6694253949238617E-2</v>
      </c>
      <c r="M35" s="7">
        <v>1.6950991961026955E-2</v>
      </c>
      <c r="N35" s="7">
        <v>3.5814389972186028E-2</v>
      </c>
      <c r="O35" s="7">
        <v>4.0880734265591467E-2</v>
      </c>
      <c r="P35" s="7">
        <v>3.0321053989832761E-2</v>
      </c>
      <c r="Q35" s="40">
        <f t="shared" si="86"/>
        <v>2.7373130140883176E-2</v>
      </c>
      <c r="R35" s="40">
        <f t="shared" si="87"/>
        <v>2.6194281580465134E-2</v>
      </c>
      <c r="S35" s="40">
        <f t="shared" si="88"/>
        <v>3.5314241031451608E-2</v>
      </c>
      <c r="T35" s="40">
        <f t="shared" si="89"/>
        <v>2.7755421140877812E-2</v>
      </c>
      <c r="U35" s="7">
        <v>1.6270359035747358E-2</v>
      </c>
      <c r="V35" s="7">
        <v>1.1436810536594741E-2</v>
      </c>
      <c r="W35" s="7">
        <v>2.8155285987709524E-2</v>
      </c>
      <c r="X35" s="7">
        <v>3.7976708842265554E-2</v>
      </c>
      <c r="Y35" s="7">
        <v>3.4176116630499076E-2</v>
      </c>
      <c r="Z35" s="7">
        <f t="shared" si="70"/>
        <v>2.1804154646120281E-2</v>
      </c>
      <c r="AA35" s="7">
        <f t="shared" si="71"/>
        <v>1.9629062563440776E-2</v>
      </c>
      <c r="AB35" s="7">
        <f t="shared" si="72"/>
        <v>3.5973241854624902E-2</v>
      </c>
      <c r="AC35" s="7">
        <f t="shared" si="73"/>
        <v>2.3408568450971137E-2</v>
      </c>
      <c r="AD35" s="7">
        <v>1.7857162906807836E-2</v>
      </c>
      <c r="AE35" s="7">
        <v>9.503169404161094E-3</v>
      </c>
      <c r="AF35" s="7">
        <v>2.7457363006624807E-2</v>
      </c>
      <c r="AG35" s="7">
        <v>3.427485828900742E-2</v>
      </c>
      <c r="AH35" s="7">
        <v>3.5117568489939049E-2</v>
      </c>
      <c r="AI35" s="7">
        <f t="shared" si="3"/>
        <v>2.0399355520316149E-2</v>
      </c>
      <c r="AJ35" s="7">
        <f t="shared" si="4"/>
        <v>1.8300938038044626E-2</v>
      </c>
      <c r="AK35" s="7">
        <f t="shared" si="65"/>
        <v>3.471908960182428E-2</v>
      </c>
      <c r="AL35" s="33">
        <f t="shared" si="5"/>
        <v>2.230803452377686E-2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0"/>
        <v>5.1134235903120141E-2</v>
      </c>
      <c r="AS35" s="40">
        <f t="shared" si="91"/>
        <v>4.9411309450704127E-2</v>
      </c>
      <c r="AT35" s="40">
        <f t="shared" si="92"/>
        <v>5.2315969858685245E-2</v>
      </c>
      <c r="AU35" s="40">
        <f t="shared" si="93"/>
        <v>4.7501485342774492E-2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74"/>
        <v>5.0605704624105532E-2</v>
      </c>
      <c r="BB35" s="7">
        <f t="shared" si="75"/>
        <v>4.8434091564621078E-2</v>
      </c>
      <c r="BC35" s="7">
        <f t="shared" si="76"/>
        <v>5.3309762515745408E-2</v>
      </c>
      <c r="BD35" s="7">
        <f t="shared" si="77"/>
        <v>4.7437334283230881E-2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59"/>
        <v>5.0361197628523556E-2</v>
      </c>
      <c r="BK35" s="7">
        <f t="shared" si="60"/>
        <v>4.7240770182538763E-2</v>
      </c>
      <c r="BL35" s="7">
        <f t="shared" si="66"/>
        <v>5.6113188000646352E-2</v>
      </c>
      <c r="BM35" s="33">
        <f t="shared" si="61"/>
        <v>4.7510026969205144E-2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94"/>
        <v>5.1134235903120141E-2</v>
      </c>
      <c r="BT35" s="40">
        <f t="shared" si="95"/>
        <v>4.9411309450704127E-2</v>
      </c>
      <c r="BU35" s="40">
        <f t="shared" si="96"/>
        <v>5.2315969858685245E-2</v>
      </c>
      <c r="BV35" s="40">
        <f t="shared" si="97"/>
        <v>4.7501485342774492E-2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78"/>
        <v>5.0605704624105532E-2</v>
      </c>
      <c r="CC35" s="7">
        <f t="shared" si="79"/>
        <v>4.8434091564621078E-2</v>
      </c>
      <c r="CD35" s="7">
        <f t="shared" si="80"/>
        <v>5.3309762515745408E-2</v>
      </c>
      <c r="CE35" s="7">
        <f t="shared" si="81"/>
        <v>4.7437334283230881E-2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2"/>
        <v>5.0361197628523556E-2</v>
      </c>
      <c r="CL35" s="7">
        <f t="shared" si="63"/>
        <v>4.7240770182538763E-2</v>
      </c>
      <c r="CM35" s="7">
        <f t="shared" si="67"/>
        <v>5.6113188000646352E-2</v>
      </c>
      <c r="CN35" s="33">
        <f t="shared" si="64"/>
        <v>4.7510026969205144E-2</v>
      </c>
      <c r="CO35" s="108">
        <f t="shared" si="69"/>
        <v>2.1664656073083918E-2</v>
      </c>
      <c r="CP35" s="40">
        <f t="shared" si="68"/>
        <v>1.4144778694244731E-2</v>
      </c>
      <c r="CQ35" s="40">
        <f t="shared" si="68"/>
        <v>4.0994097576641957E-2</v>
      </c>
      <c r="CR35" s="40">
        <f t="shared" si="68"/>
        <v>5.8019429485714022E-2</v>
      </c>
      <c r="CS35" s="40">
        <f t="shared" si="68"/>
        <v>4.4246731004849417E-2</v>
      </c>
      <c r="CT35" s="40">
        <f t="shared" si="68"/>
        <v>3.0960209540311475E-2</v>
      </c>
      <c r="CU35" s="40">
        <f t="shared" si="68"/>
        <v>2.7460580484534584E-2</v>
      </c>
      <c r="CV35" s="40">
        <f t="shared" si="68"/>
        <v>5.1702629135218246E-2</v>
      </c>
      <c r="CW35" s="48">
        <f t="shared" si="68"/>
        <v>3.2253822957841481E-2</v>
      </c>
    </row>
    <row r="36" spans="1:101" x14ac:dyDescent="0.25">
      <c r="A36" s="89"/>
      <c r="B36" s="2" t="s">
        <v>2</v>
      </c>
      <c r="C36" s="7">
        <v>3.1021520860921203E-2</v>
      </c>
      <c r="D36" s="7">
        <v>0.14795760278298864</v>
      </c>
      <c r="E36" s="7">
        <v>0.13165738603620855</v>
      </c>
      <c r="F36" s="7">
        <v>0.2234140363033289</v>
      </c>
      <c r="G36" s="7">
        <v>0.21158764119081272</v>
      </c>
      <c r="H36" s="7">
        <f t="shared" si="82"/>
        <v>0.14213079012928473</v>
      </c>
      <c r="I36" s="7">
        <f t="shared" si="83"/>
        <v>0.13997030250119563</v>
      </c>
      <c r="J36" s="7">
        <f t="shared" si="84"/>
        <v>0.21717979940799301</v>
      </c>
      <c r="K36" s="7">
        <f t="shared" si="85"/>
        <v>0.1511380543631459</v>
      </c>
      <c r="L36" s="7">
        <v>3.4990121389295782E-2</v>
      </c>
      <c r="M36" s="7">
        <v>0.14959153431727343</v>
      </c>
      <c r="N36" s="7">
        <v>0.13873636261128128</v>
      </c>
      <c r="O36" s="7">
        <v>0.19409511998372467</v>
      </c>
      <c r="P36" s="7">
        <v>0.2210204566220389</v>
      </c>
      <c r="Q36" s="40">
        <f t="shared" si="86"/>
        <v>0.14191161325074403</v>
      </c>
      <c r="R36" s="40">
        <f t="shared" si="87"/>
        <v>0.14427237093600676</v>
      </c>
      <c r="S36" s="40">
        <f t="shared" si="88"/>
        <v>0.20828870353077444</v>
      </c>
      <c r="T36" s="40">
        <f t="shared" si="89"/>
        <v>0.1521705617142898</v>
      </c>
      <c r="U36" s="7">
        <v>3.5911446861943433E-2</v>
      </c>
      <c r="V36" s="7">
        <v>0.15201877812993406</v>
      </c>
      <c r="W36" s="7">
        <v>0.13623769376588812</v>
      </c>
      <c r="X36" s="7">
        <v>0.1957196047589147</v>
      </c>
      <c r="Y36" s="7">
        <v>0.22115513848493967</v>
      </c>
      <c r="Z36" s="7">
        <f t="shared" si="70"/>
        <v>0.14221535562381724</v>
      </c>
      <c r="AA36" s="7">
        <f t="shared" si="71"/>
        <v>0.1442858588966458</v>
      </c>
      <c r="AB36" s="7">
        <f t="shared" si="72"/>
        <v>0.20912784465777676</v>
      </c>
      <c r="AC36" s="7">
        <f t="shared" si="73"/>
        <v>0.15245238007751571</v>
      </c>
      <c r="AD36" s="7">
        <v>3.7201569366314934E-2</v>
      </c>
      <c r="AE36" s="7">
        <v>0.14964814450546732</v>
      </c>
      <c r="AF36" s="7">
        <v>0.13977949950964599</v>
      </c>
      <c r="AG36" s="7">
        <v>0.19298910673931061</v>
      </c>
      <c r="AH36" s="7">
        <v>0.21921788322329458</v>
      </c>
      <c r="AI36" s="7">
        <f t="shared" si="3"/>
        <v>0.14236958430680874</v>
      </c>
      <c r="AJ36" s="7">
        <f t="shared" si="4"/>
        <v>0.14481239095810364</v>
      </c>
      <c r="AK36" s="7">
        <f t="shared" si="65"/>
        <v>0.20681550138622365</v>
      </c>
      <c r="AL36" s="33">
        <f t="shared" si="5"/>
        <v>0.15233538211774547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0"/>
        <v>0.13520298171444339</v>
      </c>
      <c r="AS36" s="40">
        <f t="shared" si="91"/>
        <v>0.12828007153435086</v>
      </c>
      <c r="AT36" s="40">
        <f t="shared" si="92"/>
        <v>0.23750633798560841</v>
      </c>
      <c r="AU36" s="40">
        <f t="shared" si="93"/>
        <v>0.14913979121398205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74"/>
        <v>0.13681183898939264</v>
      </c>
      <c r="BB36" s="7">
        <f t="shared" si="75"/>
        <v>0.12970628275559967</v>
      </c>
      <c r="BC36" s="7">
        <f t="shared" si="76"/>
        <v>0.23677723946467483</v>
      </c>
      <c r="BD36" s="7">
        <f t="shared" si="77"/>
        <v>0.15032514902301142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59"/>
        <v>0.13239886980581114</v>
      </c>
      <c r="BK36" s="7">
        <f t="shared" si="60"/>
        <v>0.12453325285672483</v>
      </c>
      <c r="BL36" s="7">
        <f t="shared" si="66"/>
        <v>0.23517088886882914</v>
      </c>
      <c r="BM36" s="33">
        <f t="shared" si="61"/>
        <v>0.14658725273928974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94"/>
        <v>0.13520298171444339</v>
      </c>
      <c r="BT36" s="40">
        <f t="shared" si="95"/>
        <v>0.12828007153435086</v>
      </c>
      <c r="BU36" s="40">
        <f t="shared" si="96"/>
        <v>0.23750633798560841</v>
      </c>
      <c r="BV36" s="40">
        <f t="shared" si="97"/>
        <v>0.14913979121398205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78"/>
        <v>0.13681183898939264</v>
      </c>
      <c r="CC36" s="7">
        <f t="shared" si="79"/>
        <v>0.12970628275559967</v>
      </c>
      <c r="CD36" s="7">
        <f t="shared" si="80"/>
        <v>0.23677723946467483</v>
      </c>
      <c r="CE36" s="7">
        <f t="shared" si="81"/>
        <v>0.15032514902301142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2"/>
        <v>0.13239886980581114</v>
      </c>
      <c r="CL36" s="7">
        <f t="shared" si="63"/>
        <v>0.12453325285672483</v>
      </c>
      <c r="CM36" s="7">
        <f t="shared" si="67"/>
        <v>0.23517088886882914</v>
      </c>
      <c r="CN36" s="33">
        <f t="shared" si="64"/>
        <v>0.14658725273928974</v>
      </c>
      <c r="CO36" s="108">
        <f t="shared" si="69"/>
        <v>4.0545312295178479E-2</v>
      </c>
      <c r="CP36" s="40">
        <f t="shared" si="68"/>
        <v>0.15566343134016666</v>
      </c>
      <c r="CQ36" s="40">
        <f t="shared" si="68"/>
        <v>0.13526470539707566</v>
      </c>
      <c r="CR36" s="40">
        <f t="shared" si="68"/>
        <v>0.25055263998451799</v>
      </c>
      <c r="CS36" s="40">
        <f t="shared" si="68"/>
        <v>0.31223780913562155</v>
      </c>
      <c r="CT36" s="40">
        <f t="shared" si="68"/>
        <v>0.15183217227313106</v>
      </c>
      <c r="CU36" s="40">
        <f t="shared" si="68"/>
        <v>0.14554677279019038</v>
      </c>
      <c r="CV36" s="40">
        <f t="shared" si="68"/>
        <v>0.27884432869428361</v>
      </c>
      <c r="CW36" s="48">
        <f t="shared" si="68"/>
        <v>0.16744972007498385</v>
      </c>
    </row>
    <row r="37" spans="1:101" ht="15.75" thickBot="1" x14ac:dyDescent="0.3">
      <c r="A37" s="90"/>
      <c r="B37" s="34" t="s">
        <v>1</v>
      </c>
      <c r="C37" s="35">
        <v>1.3787518086208015E-2</v>
      </c>
      <c r="D37" s="35">
        <v>0</v>
      </c>
      <c r="E37" s="35">
        <v>4.2026362840360626E-2</v>
      </c>
      <c r="F37" s="35">
        <v>5.0656761659753788E-2</v>
      </c>
      <c r="G37" s="35">
        <v>3.8768491804767151E-2</v>
      </c>
      <c r="H37" s="35">
        <f t="shared" si="82"/>
        <v>2.404988367241186E-2</v>
      </c>
      <c r="I37" s="35">
        <f t="shared" si="83"/>
        <v>2.0593418171807879E-2</v>
      </c>
      <c r="J37" s="35">
        <f t="shared" si="84"/>
        <v>4.4389907741332744E-2</v>
      </c>
      <c r="K37" s="35">
        <f t="shared" si="85"/>
        <v>2.5958613921143431E-2</v>
      </c>
      <c r="L37" s="35">
        <v>1.3532656440091748E-2</v>
      </c>
      <c r="M37" s="35">
        <v>0</v>
      </c>
      <c r="N37" s="35">
        <v>4.2026362840360626E-2</v>
      </c>
      <c r="O37" s="35">
        <v>3.4505507666851377E-2</v>
      </c>
      <c r="P37" s="35">
        <v>3.4035173045298656E-2</v>
      </c>
      <c r="Q37" s="43">
        <f t="shared" si="86"/>
        <v>2.1870099737617194E-2</v>
      </c>
      <c r="R37" s="43">
        <f t="shared" si="87"/>
        <v>2.0593418171807879E-2</v>
      </c>
      <c r="S37" s="43">
        <f t="shared" si="88"/>
        <v>3.4257572651748204E-2</v>
      </c>
      <c r="T37" s="43">
        <f t="shared" si="89"/>
        <v>2.3447683921638336E-2</v>
      </c>
      <c r="U37" s="35">
        <v>6.7663282200458742E-3</v>
      </c>
      <c r="V37" s="35">
        <v>0</v>
      </c>
      <c r="W37" s="35">
        <v>4.2026362840360626E-2</v>
      </c>
      <c r="X37" s="35">
        <v>3.4505507666851377E-2</v>
      </c>
      <c r="Y37" s="35">
        <v>3.4035173045298656E-2</v>
      </c>
      <c r="Z37" s="35">
        <f t="shared" si="70"/>
        <v>2.1311618063710465E-2</v>
      </c>
      <c r="AA37" s="35">
        <f t="shared" si="71"/>
        <v>2.0593418171807879E-2</v>
      </c>
      <c r="AB37" s="35">
        <f t="shared" si="72"/>
        <v>3.4257572651748204E-2</v>
      </c>
      <c r="AC37" s="35">
        <f t="shared" si="73"/>
        <v>2.2961626953570787E-2</v>
      </c>
      <c r="AD37" s="35">
        <v>6.7663282200458742E-3</v>
      </c>
      <c r="AE37" s="35">
        <v>0</v>
      </c>
      <c r="AF37" s="35">
        <v>4.2026362840360626E-2</v>
      </c>
      <c r="AG37" s="35">
        <v>3.4505507666851377E-2</v>
      </c>
      <c r="AH37" s="35">
        <v>3.4035173045298656E-2</v>
      </c>
      <c r="AI37" s="35">
        <f t="shared" si="3"/>
        <v>2.1311618063710465E-2</v>
      </c>
      <c r="AJ37" s="35">
        <f t="shared" si="4"/>
        <v>2.0593418171807879E-2</v>
      </c>
      <c r="AK37" s="35">
        <f t="shared" si="65"/>
        <v>3.4257572651748204E-2</v>
      </c>
      <c r="AL37" s="36">
        <f t="shared" si="5"/>
        <v>2.2961626953570787E-2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0"/>
        <v>3.2405168026008534E-2</v>
      </c>
      <c r="AS37" s="43">
        <f t="shared" si="91"/>
        <v>2.5622631252810994E-2</v>
      </c>
      <c r="AT37" s="43">
        <f t="shared" si="92"/>
        <v>7.9215695449817575E-2</v>
      </c>
      <c r="AU37" s="43">
        <f t="shared" si="93"/>
        <v>3.7574548708334203E-2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74"/>
        <v>3.2048047372782364E-2</v>
      </c>
      <c r="BB37" s="35">
        <f t="shared" si="75"/>
        <v>2.5622631252810994E-2</v>
      </c>
      <c r="BC37" s="35">
        <f t="shared" si="76"/>
        <v>8.7263786662653914E-2</v>
      </c>
      <c r="BD37" s="35">
        <f t="shared" si="77"/>
        <v>3.9250303355547148E-2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59"/>
        <v>6.2399137889334398E-2</v>
      </c>
      <c r="BK37" s="35">
        <f t="shared" si="60"/>
        <v>5.7804262387326111E-2</v>
      </c>
      <c r="BL37" s="35">
        <f t="shared" si="66"/>
        <v>8.4205457660374586E-2</v>
      </c>
      <c r="BM37" s="36">
        <f t="shared" si="61"/>
        <v>6.3678857467644248E-2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94"/>
        <v>3.2405168026008534E-2</v>
      </c>
      <c r="BT37" s="43">
        <f t="shared" si="95"/>
        <v>2.5622631252810994E-2</v>
      </c>
      <c r="BU37" s="43">
        <f t="shared" si="96"/>
        <v>7.9215695449817575E-2</v>
      </c>
      <c r="BV37" s="43">
        <f t="shared" si="97"/>
        <v>3.7574548708334203E-2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78"/>
        <v>3.2048047372782364E-2</v>
      </c>
      <c r="CC37" s="35">
        <f t="shared" si="79"/>
        <v>2.5622631252810994E-2</v>
      </c>
      <c r="CD37" s="35">
        <f t="shared" si="80"/>
        <v>8.7263786662653914E-2</v>
      </c>
      <c r="CE37" s="35">
        <f t="shared" si="81"/>
        <v>3.9250303355547148E-2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2"/>
        <v>6.2399137889334398E-2</v>
      </c>
      <c r="CL37" s="35">
        <f t="shared" si="63"/>
        <v>5.7804262387326111E-2</v>
      </c>
      <c r="CM37" s="35">
        <f t="shared" si="67"/>
        <v>8.4205457660374586E-2</v>
      </c>
      <c r="CN37" s="36">
        <f t="shared" si="64"/>
        <v>6.3678857467644248E-2</v>
      </c>
      <c r="CO37" s="111">
        <f t="shared" si="69"/>
        <v>1.8020368153030816E-2</v>
      </c>
      <c r="CP37" s="43">
        <f t="shared" si="68"/>
        <v>0</v>
      </c>
      <c r="CQ37" s="43">
        <f t="shared" si="68"/>
        <v>4.3177855490375457E-2</v>
      </c>
      <c r="CR37" s="43">
        <f t="shared" si="68"/>
        <v>5.6810152025030619E-2</v>
      </c>
      <c r="CS37" s="43">
        <f t="shared" si="68"/>
        <v>5.7210283533036525E-2</v>
      </c>
      <c r="CT37" s="43">
        <f t="shared" si="68"/>
        <v>2.569144994956327E-2</v>
      </c>
      <c r="CU37" s="43">
        <f t="shared" si="68"/>
        <v>2.1413867813852128E-2</v>
      </c>
      <c r="CV37" s="43">
        <f t="shared" si="68"/>
        <v>5.6993670952242163E-2</v>
      </c>
      <c r="CW37" s="50">
        <f t="shared" si="68"/>
        <v>2.8760212991665837E-2</v>
      </c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7"/>
  <sheetViews>
    <sheetView showGridLines="0" zoomScale="84" zoomScaleNormal="84" workbookViewId="0">
      <pane xSplit="2" ySplit="5" topLeftCell="BY6" activePane="bottomRight" state="frozen"/>
      <selection activeCell="CW25" sqref="CW25"/>
      <selection pane="topRight" activeCell="CW25" sqref="CW25"/>
      <selection pane="bottomLeft" activeCell="CW25" sqref="CW25"/>
      <selection pane="bottomRight" activeCell="CO2" sqref="CO2:CW37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</cols>
  <sheetData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100" t="s">
        <v>73</v>
      </c>
      <c r="CP2" s="101"/>
      <c r="CQ2" s="101"/>
      <c r="CR2" s="101"/>
      <c r="CS2" s="101"/>
      <c r="CT2" s="101"/>
      <c r="CU2" s="101"/>
      <c r="CV2" s="101"/>
      <c r="CW2" s="102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5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59</v>
      </c>
      <c r="D5" s="28">
        <v>69</v>
      </c>
      <c r="E5" s="28">
        <v>69</v>
      </c>
      <c r="F5" s="28">
        <v>64</v>
      </c>
      <c r="G5" s="28">
        <v>66</v>
      </c>
      <c r="H5" s="28">
        <v>69</v>
      </c>
      <c r="I5" s="28">
        <v>69</v>
      </c>
      <c r="J5" s="28">
        <v>69</v>
      </c>
      <c r="K5" s="28">
        <v>69</v>
      </c>
      <c r="L5" s="28">
        <v>69</v>
      </c>
      <c r="M5" s="28">
        <v>69</v>
      </c>
      <c r="N5" s="28">
        <v>69</v>
      </c>
      <c r="O5" s="28">
        <v>69</v>
      </c>
      <c r="P5" s="28">
        <v>69</v>
      </c>
      <c r="Q5" s="28">
        <f>MAX(L5:O5)</f>
        <v>69</v>
      </c>
      <c r="R5" s="28">
        <f>MAX(M5:N5)</f>
        <v>69</v>
      </c>
      <c r="S5" s="28">
        <f>MAX(O5:P5)</f>
        <v>69</v>
      </c>
      <c r="T5" s="28">
        <f>MAX(L5:P5)</f>
        <v>69</v>
      </c>
      <c r="U5" s="28">
        <v>69</v>
      </c>
      <c r="V5" s="28">
        <v>69</v>
      </c>
      <c r="W5" s="28">
        <v>69</v>
      </c>
      <c r="X5" s="28">
        <v>69</v>
      </c>
      <c r="Y5" s="28">
        <v>69</v>
      </c>
      <c r="Z5" s="28">
        <f>MAX(U5:X5)</f>
        <v>69</v>
      </c>
      <c r="AA5" s="28">
        <f>MAX(V5:W5)</f>
        <v>69</v>
      </c>
      <c r="AB5" s="28">
        <f>MAX(X5:Y5)</f>
        <v>69</v>
      </c>
      <c r="AC5" s="28">
        <f>MAX(U5:Y5)</f>
        <v>69</v>
      </c>
      <c r="AD5" s="28">
        <v>69</v>
      </c>
      <c r="AE5" s="28">
        <v>69</v>
      </c>
      <c r="AF5" s="28">
        <v>69</v>
      </c>
      <c r="AG5" s="28">
        <v>69</v>
      </c>
      <c r="AH5" s="28">
        <v>69</v>
      </c>
      <c r="AI5" s="28">
        <f>MAX(AD5:AG5)</f>
        <v>69</v>
      </c>
      <c r="AJ5" s="28">
        <f>MAX(AE5:AF5)</f>
        <v>69</v>
      </c>
      <c r="AK5" s="28">
        <f>MAX(AG5:AH5)</f>
        <v>69</v>
      </c>
      <c r="AL5" s="28">
        <f>MAX(AD5:AH5)</f>
        <v>69</v>
      </c>
      <c r="AM5" s="28">
        <f>L5</f>
        <v>69</v>
      </c>
      <c r="AN5" s="28">
        <f t="shared" ref="AN5:BM5" si="1">M5</f>
        <v>69</v>
      </c>
      <c r="AO5" s="28">
        <f t="shared" si="1"/>
        <v>69</v>
      </c>
      <c r="AP5" s="28">
        <f t="shared" si="1"/>
        <v>69</v>
      </c>
      <c r="AQ5" s="28">
        <f t="shared" si="1"/>
        <v>69</v>
      </c>
      <c r="AR5" s="28">
        <f t="shared" si="1"/>
        <v>69</v>
      </c>
      <c r="AS5" s="28">
        <f t="shared" si="1"/>
        <v>69</v>
      </c>
      <c r="AT5" s="28">
        <f t="shared" si="1"/>
        <v>69</v>
      </c>
      <c r="AU5" s="28">
        <f t="shared" si="1"/>
        <v>69</v>
      </c>
      <c r="AV5" s="28">
        <f t="shared" si="1"/>
        <v>69</v>
      </c>
      <c r="AW5" s="28">
        <f t="shared" si="1"/>
        <v>69</v>
      </c>
      <c r="AX5" s="28">
        <f t="shared" si="1"/>
        <v>69</v>
      </c>
      <c r="AY5" s="28">
        <f t="shared" si="1"/>
        <v>69</v>
      </c>
      <c r="AZ5" s="28">
        <f t="shared" si="1"/>
        <v>69</v>
      </c>
      <c r="BA5" s="28">
        <f t="shared" si="1"/>
        <v>69</v>
      </c>
      <c r="BB5" s="28">
        <f t="shared" si="1"/>
        <v>69</v>
      </c>
      <c r="BC5" s="28">
        <f t="shared" si="1"/>
        <v>69</v>
      </c>
      <c r="BD5" s="28">
        <f t="shared" si="1"/>
        <v>69</v>
      </c>
      <c r="BE5" s="28">
        <f t="shared" si="1"/>
        <v>69</v>
      </c>
      <c r="BF5" s="28">
        <f t="shared" si="1"/>
        <v>69</v>
      </c>
      <c r="BG5" s="28">
        <f t="shared" si="1"/>
        <v>69</v>
      </c>
      <c r="BH5" s="28">
        <f t="shared" si="1"/>
        <v>69</v>
      </c>
      <c r="BI5" s="28">
        <f t="shared" si="1"/>
        <v>69</v>
      </c>
      <c r="BJ5" s="28">
        <f t="shared" si="1"/>
        <v>69</v>
      </c>
      <c r="BK5" s="28">
        <f t="shared" si="1"/>
        <v>69</v>
      </c>
      <c r="BL5" s="28">
        <f t="shared" si="1"/>
        <v>69</v>
      </c>
      <c r="BM5" s="28">
        <f t="shared" si="1"/>
        <v>69</v>
      </c>
      <c r="BN5" s="28">
        <f>AM5</f>
        <v>69</v>
      </c>
      <c r="BO5" s="28">
        <f t="shared" ref="BO5:CN5" si="2">AN5</f>
        <v>69</v>
      </c>
      <c r="BP5" s="28">
        <f t="shared" si="2"/>
        <v>69</v>
      </c>
      <c r="BQ5" s="28">
        <f t="shared" si="2"/>
        <v>69</v>
      </c>
      <c r="BR5" s="28">
        <f t="shared" si="2"/>
        <v>69</v>
      </c>
      <c r="BS5" s="28">
        <f t="shared" si="2"/>
        <v>69</v>
      </c>
      <c r="BT5" s="28">
        <f t="shared" si="2"/>
        <v>69</v>
      </c>
      <c r="BU5" s="28">
        <f t="shared" si="2"/>
        <v>69</v>
      </c>
      <c r="BV5" s="28">
        <f t="shared" si="2"/>
        <v>69</v>
      </c>
      <c r="BW5" s="28">
        <f t="shared" si="2"/>
        <v>69</v>
      </c>
      <c r="BX5" s="28">
        <f t="shared" si="2"/>
        <v>69</v>
      </c>
      <c r="BY5" s="28">
        <f t="shared" si="2"/>
        <v>69</v>
      </c>
      <c r="BZ5" s="28">
        <f t="shared" si="2"/>
        <v>69</v>
      </c>
      <c r="CA5" s="28">
        <f t="shared" si="2"/>
        <v>69</v>
      </c>
      <c r="CB5" s="28">
        <f t="shared" si="2"/>
        <v>69</v>
      </c>
      <c r="CC5" s="28">
        <f t="shared" si="2"/>
        <v>69</v>
      </c>
      <c r="CD5" s="28">
        <f t="shared" si="2"/>
        <v>69</v>
      </c>
      <c r="CE5" s="28">
        <f t="shared" si="2"/>
        <v>69</v>
      </c>
      <c r="CF5" s="28">
        <f t="shared" si="2"/>
        <v>69</v>
      </c>
      <c r="CG5" s="28">
        <f t="shared" si="2"/>
        <v>69</v>
      </c>
      <c r="CH5" s="28">
        <f t="shared" si="2"/>
        <v>69</v>
      </c>
      <c r="CI5" s="28">
        <f t="shared" si="2"/>
        <v>69</v>
      </c>
      <c r="CJ5" s="28">
        <f t="shared" si="2"/>
        <v>69</v>
      </c>
      <c r="CK5" s="28">
        <f t="shared" si="2"/>
        <v>69</v>
      </c>
      <c r="CL5" s="28">
        <f t="shared" si="2"/>
        <v>69</v>
      </c>
      <c r="CM5" s="28">
        <f t="shared" si="2"/>
        <v>69</v>
      </c>
      <c r="CN5" s="28">
        <f t="shared" si="2"/>
        <v>69</v>
      </c>
      <c r="CO5" s="28">
        <f>C5</f>
        <v>59</v>
      </c>
      <c r="CP5" s="28">
        <f t="shared" si="0"/>
        <v>69</v>
      </c>
      <c r="CQ5" s="28">
        <f t="shared" si="0"/>
        <v>69</v>
      </c>
      <c r="CR5" s="28">
        <f t="shared" si="0"/>
        <v>64</v>
      </c>
      <c r="CS5" s="28">
        <f t="shared" si="0"/>
        <v>66</v>
      </c>
      <c r="CT5" s="28">
        <f t="shared" si="0"/>
        <v>69</v>
      </c>
      <c r="CU5" s="28">
        <f t="shared" si="0"/>
        <v>69</v>
      </c>
      <c r="CV5" s="28">
        <f t="shared" si="0"/>
        <v>69</v>
      </c>
      <c r="CW5" s="28">
        <f t="shared" si="0"/>
        <v>69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9.2286383975835433E-3</v>
      </c>
      <c r="F6" s="31">
        <v>2.3059360730846679E-2</v>
      </c>
      <c r="G6" s="31">
        <v>0.23305954825527667</v>
      </c>
      <c r="H6" s="31">
        <f>(C6*cis_wt4+D6*First_Line_Wt4+E6*Sec_Line_Wt4+F6*Active_Wt4)/SUM(cis_wt4,First_Line_Wt4,Sec_Line_Wt4,Active_Wt4)</f>
        <v>6.0755779574941634E-3</v>
      </c>
      <c r="I6" s="31">
        <f>(D6*First_Line_Wt4+E6*Sec_Line_Wt4)/SUM(First_Line_Wt4,Sec_Line_Wt4)</f>
        <v>4.5098619643138922E-3</v>
      </c>
      <c r="J6" s="31">
        <f>(F6*Active_Wt4+G6*NonActive_wt4)/SUM(Active_Wt4,NonActive_wt4)</f>
        <v>0.14505274784754632</v>
      </c>
      <c r="K6" s="31">
        <f>(C6*cis_wt4+D6*First_Line_Wt4+E6*Sec_Line_Wt4+F6*Active_Wt4+G6*NonActive_wt4)/SUM(cis_wt4,First_Line_Wt4,Sec_Line_Wt4,Active_Wt4,NonActive_wt4)</f>
        <v>3.5979012599797015E-2</v>
      </c>
      <c r="L6" s="32"/>
      <c r="M6" s="32"/>
      <c r="N6" s="39">
        <v>8.3230343063733694E-3</v>
      </c>
      <c r="O6" s="31">
        <v>4.3183568677801418E-2</v>
      </c>
      <c r="P6" s="31">
        <v>0.18930020284010035</v>
      </c>
      <c r="Q6" s="39">
        <f>(L6*cis_wt4+M6*First_Line_Wt4+N6*Sec_Line_Wt4+O6*Active_Wt4)/SUM(cis_wt4,First_Line_Wt4,Sec_Line_Wt4,Active_Wt4)</f>
        <v>7.9298762467916763E-3</v>
      </c>
      <c r="R6" s="39">
        <f>(M6*First_Line_Wt4+N6*Sec_Line_Wt4)/SUM(First_Line_Wt4,Sec_Line_Wt4)</f>
        <v>4.0673102822862137E-3</v>
      </c>
      <c r="S6" s="39">
        <f>(O6*Active_Wt4+P6*NonActive_wt4)/SUM(Active_Wt4,NonActive_wt4)</f>
        <v>0.12806569819245647</v>
      </c>
      <c r="T6" s="39">
        <f>(L6*cis_wt4+M6*First_Line_Wt4+N6*Sec_Line_Wt4+O6*Active_Wt4+P6*NonActive_wt4)/SUM(cis_wt4,First_Line_Wt4,Sec_Line_Wt4,Active_Wt4,NonActive_wt4)</f>
        <v>3.1824055647305553E-2</v>
      </c>
      <c r="U6" s="32"/>
      <c r="V6" s="32"/>
      <c r="W6" s="31">
        <v>1.2399318133268094E-2</v>
      </c>
      <c r="X6" s="31">
        <v>4.666880616198963E-2</v>
      </c>
      <c r="Y6" s="31">
        <v>0.17822008113615367</v>
      </c>
      <c r="Z6" s="39">
        <f>(U6*cis_wt4+V6*First_Line_Wt4+W6*Sec_Line_Wt4+X6*Active_Wt4)/SUM(cis_wt4,First_Line_Wt4,Sec_Line_Wt4,Active_Wt4)</f>
        <v>9.8800627206482583E-3</v>
      </c>
      <c r="AA6" s="39">
        <f>(V6*First_Line_Wt4+W6*Sec_Line_Wt4)/SUM(First_Line_Wt4,Sec_Line_Wt4)</f>
        <v>6.0593135003854277E-3</v>
      </c>
      <c r="AB6" s="39">
        <f>(X6*Active_Wt4+Y6*NonActive_wt4)/SUM(Active_Wt4,NonActive_wt4)</f>
        <v>0.12308962179460252</v>
      </c>
      <c r="AC6" s="39">
        <f>(U6*cis_wt4+V6*First_Line_Wt4+W6*Sec_Line_Wt4+X6*Active_Wt4+Y6*NonActive_wt4)/SUM(cis_wt4,First_Line_Wt4,Sec_Line_Wt4,Active_Wt4,NonActive_wt4)</f>
        <v>3.2057596807165654E-2</v>
      </c>
      <c r="AD6" s="32"/>
      <c r="AE6" s="32"/>
      <c r="AF6" s="31">
        <v>8.1376518217666453E-3</v>
      </c>
      <c r="AG6" s="31">
        <v>4.5430038510844407E-2</v>
      </c>
      <c r="AH6" s="31">
        <v>0.17613083164335555</v>
      </c>
      <c r="AI6" s="39">
        <f t="shared" ref="AI6:AI37" si="3">(AD6*cis_wt4+AE6*First_Line_Wt4+AF6*Sec_Line_Wt4+AG6*Active_Wt4)/SUM(cis_wt4,First_Line_Wt4,Sec_Line_Wt4,Active_Wt4)</f>
        <v>8.1044344762189798E-3</v>
      </c>
      <c r="AJ6" s="39">
        <f t="shared" ref="AJ6:AJ37" si="4">(AE6*First_Line_Wt4+AF6*Sec_Line_Wt4)/SUM(First_Line_Wt4,Sec_Line_Wt4)</f>
        <v>3.9767173497040056E-3</v>
      </c>
      <c r="AK6" s="39">
        <f>(AG6*Active_Wt4+AH6*NonActive_wt4)/SUM(Active_Wt4,NonActive_wt4)</f>
        <v>0.1213567919153823</v>
      </c>
      <c r="AL6" s="39">
        <f t="shared" ref="AL6:AL37" si="5">(AD6*cis_wt4+AE6*First_Line_Wt4+AF6*Sec_Line_Wt4+AG6*Active_Wt4+AH6*NonActive_wt4)/SUM(cis_wt4,First_Line_Wt4,Sec_Line_Wt4,Active_Wt4,NonActive_wt4)</f>
        <v>3.0240651316894164E-2</v>
      </c>
      <c r="AM6" s="32"/>
      <c r="AN6" s="32"/>
      <c r="AO6" s="31">
        <f>$E6+(N6-$E6)*Other_Factor</f>
        <v>8.6606763862819534E-3</v>
      </c>
      <c r="AP6" s="31">
        <f>$F6+(O6-$F6)*Other_Factor</f>
        <v>3.568053341805269E-2</v>
      </c>
      <c r="AQ6" s="31">
        <f>$G6+(P6-$G6)*Other_Factor</f>
        <v>0.2056152753368182</v>
      </c>
      <c r="AR6" s="39">
        <f>$H6+(Q6-$H6)*Other_Factor</f>
        <v>7.2385265308990646E-3</v>
      </c>
      <c r="AS6" s="39">
        <f>$I6+(R6-$I6)*Other_Factor</f>
        <v>4.2323096145961961E-3</v>
      </c>
      <c r="AT6" s="39">
        <f>$J6+(S6-$J6)*Other_Factor</f>
        <v>0.13439908695772851</v>
      </c>
      <c r="AU6" s="39">
        <f>$K6+(T6-$K6)*Other_Factor</f>
        <v>3.337317442999032E-2</v>
      </c>
      <c r="AV6" s="32"/>
      <c r="AW6" s="32"/>
      <c r="AX6" s="31">
        <f>$E6+(W6-$E6)*Other_Factor</f>
        <v>1.1217173627659768E-2</v>
      </c>
      <c r="AY6" s="31">
        <f>$F6+(X6-$F6)*Other_Factor</f>
        <v>3.7866347849100604E-2</v>
      </c>
      <c r="AZ6" s="31">
        <f>$G6+(Y6-$G6)*Other_Factor</f>
        <v>0.19866622522814387</v>
      </c>
      <c r="BA6" s="39">
        <f>$H6+(Z6-$H6)*Other_Factor</f>
        <v>8.4616126927831107E-3</v>
      </c>
      <c r="BB6" s="39">
        <f>$I6+(AA6-$I6)*Other_Factor</f>
        <v>5.4816217204624431E-3</v>
      </c>
      <c r="BC6" s="39">
        <f>$J6+(AB6-$J6)*Other_Factor</f>
        <v>0.13127827247958412</v>
      </c>
      <c r="BD6" s="39">
        <f>$K6+(AC6-$K6)*Other_Factor</f>
        <v>3.351964296758117E-2</v>
      </c>
      <c r="BE6" s="32"/>
      <c r="BF6" s="32"/>
      <c r="BG6" s="31">
        <f>$E6+(AF6-$E6)*Other_Factor</f>
        <v>8.5444112215821988E-3</v>
      </c>
      <c r="BH6" s="31">
        <f>$F6+(AG6-$F6)*Other_Factor</f>
        <v>3.7089437747314741E-2</v>
      </c>
      <c r="BI6" s="31">
        <f>$G6+(AH6-$G6)*Other_Factor</f>
        <v>0.19735592378896336</v>
      </c>
      <c r="BJ6" s="39">
        <f>$H6+(AI6-$H6)*Other_Factor</f>
        <v>7.3480031156860108E-3</v>
      </c>
      <c r="BK6" s="39">
        <f>$I6+(AJ6-$I6)*Other_Factor</f>
        <v>4.1754930159318259E-3</v>
      </c>
      <c r="BL6" s="39">
        <f>$J6+(AK6-$J6)*Other_Factor</f>
        <v>0.13019150448350514</v>
      </c>
      <c r="BM6" s="39">
        <f>$K6+(AL6-$K6)*Other_Factor</f>
        <v>3.2380120713766121E-2</v>
      </c>
      <c r="BN6" s="47"/>
      <c r="BO6" s="47"/>
      <c r="BP6" s="39">
        <f>AO6*(1-SUM(BP$11:BP$13))/(SUM(AO$6:AO$21)-SUM(AO$11:AO$13))</f>
        <v>8.6820372256561518E-3</v>
      </c>
      <c r="BQ6" s="39">
        <f>AP6*(1-SUM(BQ$11:BQ$13))/(SUM(AP$6:AP$21)-SUM(AP$11:AP$13))</f>
        <v>3.5843812717160979E-2</v>
      </c>
      <c r="BR6" s="39">
        <f t="shared" ref="BR6:BX10" si="6">AQ6*(1-SUM(BR$11:BR$13))/(SUM(AQ$6:AQ$21)-SUM(AQ$11:AQ$13))</f>
        <v>0.20629765317528775</v>
      </c>
      <c r="BS6" s="39">
        <f t="shared" si="6"/>
        <v>7.2539145377367165E-3</v>
      </c>
      <c r="BT6" s="39">
        <f t="shared" si="6"/>
        <v>4.24064793372988E-3</v>
      </c>
      <c r="BU6" s="39">
        <f t="shared" si="6"/>
        <v>0.13491406902876291</v>
      </c>
      <c r="BV6" s="39">
        <f t="shared" si="6"/>
        <v>3.3449241816540243E-2</v>
      </c>
      <c r="BW6" s="47"/>
      <c r="BX6" s="47"/>
      <c r="BY6" s="39">
        <f t="shared" ref="BY6:CG10" si="7">AX6*(1-SUM(BY$11:BY$13))/(SUM(AX$6:AX$21)-SUM(AX$11:AX$13))</f>
        <v>1.1244403118131359E-2</v>
      </c>
      <c r="BZ6" s="39">
        <f t="shared" si="7"/>
        <v>3.8032193335502215E-2</v>
      </c>
      <c r="CA6" s="39">
        <f t="shared" si="7"/>
        <v>0.19927909157378251</v>
      </c>
      <c r="CB6" s="39">
        <f t="shared" si="7"/>
        <v>8.4798562857607614E-3</v>
      </c>
      <c r="CC6" s="39">
        <f t="shared" si="7"/>
        <v>5.4928013744316448E-3</v>
      </c>
      <c r="CD6" s="39">
        <f t="shared" si="7"/>
        <v>0.13175212708088826</v>
      </c>
      <c r="CE6" s="39">
        <f t="shared" si="7"/>
        <v>3.3595991850025368E-2</v>
      </c>
      <c r="CF6" s="47"/>
      <c r="CG6" s="47"/>
      <c r="CH6" s="39">
        <f t="shared" ref="CH6:CN10" si="8">BG6*(1-SUM(CH$11:CH$13))/(SUM(BG$6:BG$21)-SUM(BG$11:BG$13))</f>
        <v>8.5433445625422277E-3</v>
      </c>
      <c r="CI6" s="39">
        <f t="shared" si="8"/>
        <v>3.7130164228950276E-2</v>
      </c>
      <c r="CJ6" s="39">
        <f t="shared" si="8"/>
        <v>0.1977087993631759</v>
      </c>
      <c r="CK6" s="39">
        <f t="shared" si="8"/>
        <v>7.3485905356420623E-3</v>
      </c>
      <c r="CL6" s="39">
        <f t="shared" si="8"/>
        <v>4.1751289386188876E-3</v>
      </c>
      <c r="CM6" s="39">
        <f t="shared" si="8"/>
        <v>0.13038802462753374</v>
      </c>
      <c r="CN6" s="39">
        <f t="shared" si="8"/>
        <v>3.2390049152995697E-2</v>
      </c>
      <c r="CO6" s="103"/>
      <c r="CP6" s="104"/>
      <c r="CQ6" s="104"/>
      <c r="CR6" s="104"/>
      <c r="CS6" s="104"/>
      <c r="CT6" s="104"/>
      <c r="CU6" s="104"/>
      <c r="CV6" s="104"/>
      <c r="CW6" s="105"/>
    </row>
    <row r="7" spans="1:101" x14ac:dyDescent="0.25">
      <c r="A7" s="89"/>
      <c r="B7" s="2" t="s">
        <v>15</v>
      </c>
      <c r="C7" s="7">
        <v>0.16892886344944685</v>
      </c>
      <c r="D7" s="7">
        <v>2.5126775759866202E-2</v>
      </c>
      <c r="E7" s="7">
        <v>8.3230343063173239E-3</v>
      </c>
      <c r="F7" s="7">
        <v>2.500326157866839E-2</v>
      </c>
      <c r="G7" s="7">
        <v>3.9342915811799967E-2</v>
      </c>
      <c r="H7" s="7">
        <f>(C7*cis_wt4+D7*First_Line_Wt4+E7*Sec_Line_Wt4+F7*Active_Wt4)/SUM(cis_wt4,First_Line_Wt4,Sec_Line_Wt4,Active_Wt4)</f>
        <v>3.3464762577531365E-2</v>
      </c>
      <c r="I7" s="7">
        <f>(D7*First_Line_Wt4+E7*Sec_Line_Wt4)/SUM(First_Line_Wt4,Sec_Line_Wt4)</f>
        <v>1.6915103444330698E-2</v>
      </c>
      <c r="J7" s="7">
        <f>(F7*Active_Wt4+G7*NonActive_wt4)/SUM(Active_Wt4,NonActive_wt4)</f>
        <v>3.3333458854223369E-2</v>
      </c>
      <c r="K7" s="7">
        <f>(C7*cis_wt4+D7*First_Line_Wt4+E7*Sec_Line_Wt4+F7*Active_Wt4+G7*NonActive_wt4)/SUM(cis_wt4,First_Line_Wt4,Sec_Line_Wt4,Active_Wt4,NonActive_wt4)</f>
        <v>3.4239165152425921E-2</v>
      </c>
      <c r="L7" s="7">
        <v>0.15236449332210522</v>
      </c>
      <c r="M7" s="7">
        <v>1.8723251213688639E-2</v>
      </c>
      <c r="N7" s="40">
        <v>1.1583209034615093E-2</v>
      </c>
      <c r="O7" s="7">
        <v>2.5551989730343262E-2</v>
      </c>
      <c r="P7" s="7">
        <v>4.5060851927570561E-2</v>
      </c>
      <c r="Q7" s="40">
        <f>(L7*cis_wt4+M7*First_Line_Wt4+N7*Sec_Line_Wt4+O7*Active_Wt4)/SUM(cis_wt4,First_Line_Wt4,Sec_Line_Wt4,Active_Wt4)</f>
        <v>3.0494121644804903E-2</v>
      </c>
      <c r="R7" s="40">
        <f>(M7*First_Line_Wt4+N7*Sec_Line_Wt4)/SUM(First_Line_Wt4,Sec_Line_Wt4)</f>
        <v>1.5234046928099536E-2</v>
      </c>
      <c r="S7" s="40">
        <f>(O7*Active_Wt4+P7*NonActive_wt4)/SUM(Active_Wt4,NonActive_wt4)</f>
        <v>3.6885085220821484E-2</v>
      </c>
      <c r="T7" s="40">
        <f>(L7*cis_wt4+M7*First_Line_Wt4+N7*Sec_Line_Wt4+O7*Active_Wt4+P7*NonActive_wt4)/SUM(cis_wt4,First_Line_Wt4,Sec_Line_Wt4,Active_Wt4,NonActive_wt4)</f>
        <v>3.2413179040757911E-2</v>
      </c>
      <c r="U7" s="7">
        <v>0.14580518460269543</v>
      </c>
      <c r="V7" s="7">
        <v>1.5874842654200919E-2</v>
      </c>
      <c r="W7" s="7">
        <v>1.0779884935002912E-2</v>
      </c>
      <c r="X7" s="7">
        <v>2.0288831835607101E-2</v>
      </c>
      <c r="Y7" s="7">
        <v>3.5496957404043419E-2</v>
      </c>
      <c r="Z7" s="40">
        <f>(U7*cis_wt4+V7*First_Line_Wt4+W7*Sec_Line_Wt4+X7*Active_Wt4)/SUM(cis_wt4,First_Line_Wt4,Sec_Line_Wt4,Active_Wt4)</f>
        <v>2.7786019251861301E-2</v>
      </c>
      <c r="AA7" s="40">
        <f>(V7*First_Line_Wt4+W7*Sec_Line_Wt4)/SUM(First_Line_Wt4,Sec_Line_Wt4)</f>
        <v>1.338503266948908E-2</v>
      </c>
      <c r="AB7" s="40">
        <f>(X7*Active_Wt4+Y7*NonActive_wt4)/SUM(Active_Wt4,NonActive_wt4)</f>
        <v>2.9123541802586521E-2</v>
      </c>
      <c r="AC7" s="40">
        <f>(U7*cis_wt4+V7*First_Line_Wt4+W7*Sec_Line_Wt4+X7*Active_Wt4+Y7*NonActive_wt4)/SUM(cis_wt4,First_Line_Wt4,Sec_Line_Wt4,Active_Wt4,NonActive_wt4)</f>
        <v>2.880187748520753E-2</v>
      </c>
      <c r="AD7" s="7">
        <v>0.14148468185272664</v>
      </c>
      <c r="AE7" s="7">
        <v>1.4749145837117474E-2</v>
      </c>
      <c r="AF7" s="7">
        <v>1.3939910504978913E-2</v>
      </c>
      <c r="AG7" s="7">
        <v>2.2053915275877217E-2</v>
      </c>
      <c r="AH7" s="7">
        <v>2.4609533468901299E-2</v>
      </c>
      <c r="AI7" s="7">
        <f t="shared" si="3"/>
        <v>2.8296828129115006E-2</v>
      </c>
      <c r="AJ7" s="7">
        <f t="shared" si="4"/>
        <v>1.4353687754639539E-2</v>
      </c>
      <c r="AK7" s="7">
        <f>(AG7*Active_Wt4+AH7*NonActive_wt4)/SUM(Active_Wt4,NonActive_wt4)</f>
        <v>2.3538525947988158E-2</v>
      </c>
      <c r="AL7" s="33">
        <f t="shared" si="5"/>
        <v>2.7811054729636804E-2</v>
      </c>
      <c r="AM7" s="7">
        <f>$C7+(L7-$C7)*Other_Factor</f>
        <v>0.15854029181556989</v>
      </c>
      <c r="AN7" s="7">
        <f>$D7+(M7-$D7)*Other_Factor</f>
        <v>2.1110717621473755E-2</v>
      </c>
      <c r="AO7" s="7">
        <f>$E7+(N7-$E7)*Other_Factor</f>
        <v>1.0367697546966138E-2</v>
      </c>
      <c r="AP7" s="7">
        <f>$F7+(O7-$F7)*Other_Factor</f>
        <v>2.5347403955793248E-2</v>
      </c>
      <c r="AQ7" s="7">
        <f>$G7+(P7-$G7)*Other_Factor</f>
        <v>4.2928997774467875E-2</v>
      </c>
      <c r="AR7" s="40">
        <f>$H7+(Q7-$H7)*Other_Factor</f>
        <v>3.160168442297985E-2</v>
      </c>
      <c r="AS7" s="40">
        <f>$I7+(R7-$I7)*Other_Factor</f>
        <v>1.5860805822072374E-2</v>
      </c>
      <c r="AT7" s="40">
        <f>$J7+(S7-$J7)*Other_Factor</f>
        <v>3.5560909982308736E-2</v>
      </c>
      <c r="AU7" s="40">
        <f>$K7+(T7-$K7)*Other_Factor</f>
        <v>3.3093972949058276E-2</v>
      </c>
      <c r="AV7" s="7">
        <f>$C7+(U7-$C7)*Other_Factor</f>
        <v>0.15442653149891133</v>
      </c>
      <c r="AW7" s="7">
        <f>$D7+(V7-$D7)*Other_Factor</f>
        <v>1.932429917421008E-2</v>
      </c>
      <c r="AX7" s="7">
        <f>$E7+(W7-$E7)*Other_Factor</f>
        <v>9.8638818334868955E-3</v>
      </c>
      <c r="AY7" s="7">
        <f>$F7+(X7-$F7)*Other_Factor</f>
        <v>2.204654238426746E-2</v>
      </c>
      <c r="AZ7" s="7">
        <f>$G7+(Y7-$G7)*Other_Factor</f>
        <v>3.6930870312168136E-2</v>
      </c>
      <c r="BA7" s="40">
        <f>$H7+(Z7-$H7)*Other_Factor</f>
        <v>2.9903260910060962E-2</v>
      </c>
      <c r="BB7" s="40">
        <f>$I7+(AA7-$I7)*Other_Factor</f>
        <v>1.4701171200896632E-2</v>
      </c>
      <c r="BC7" s="40">
        <f>$J7+(AB7-$J7)*Other_Factor</f>
        <v>3.0693151705361778E-2</v>
      </c>
      <c r="BD7" s="40">
        <f>$K7+(AC7-$K7)*Other_Factor</f>
        <v>3.0829095708755548E-2</v>
      </c>
      <c r="BE7" s="7">
        <f>$C7+(AD7-$C7)*Other_Factor</f>
        <v>0.15171686901447273</v>
      </c>
      <c r="BF7" s="7">
        <f>$D7+(AE7-$D7)*Other_Factor</f>
        <v>1.8618302994917058E-2</v>
      </c>
      <c r="BG7" s="7">
        <f>$E7+(AF7-$E7)*Other_Factor</f>
        <v>1.1845735157591955E-2</v>
      </c>
      <c r="BH7" s="7">
        <f>$F7+(AG7-$F7)*Other_Factor</f>
        <v>2.3153538642987193E-2</v>
      </c>
      <c r="BI7" s="7">
        <f>$G7+(AH7-$G7)*Other_Factor</f>
        <v>3.0102673248887331E-2</v>
      </c>
      <c r="BJ7" s="7">
        <f>$H7+(AI7-$H7)*Other_Factor</f>
        <v>3.022362169479199E-2</v>
      </c>
      <c r="BK7" s="7">
        <f>$I7+(AJ7-$I7)*Other_Factor</f>
        <v>1.5308676506757586E-2</v>
      </c>
      <c r="BL7" s="7">
        <f>$J7+(AK7-$J7)*Other_Factor</f>
        <v>2.7190432505308188E-2</v>
      </c>
      <c r="BM7" s="33">
        <f>$K7+(AL7-$K7)*Other_Factor</f>
        <v>3.0207687644724694E-2</v>
      </c>
      <c r="BN7" s="40">
        <f t="shared" ref="BN7:BO10" si="9">AM7*(1-SUM(BN$11:BN$13))/(SUM(AM$6:AM$21)-SUM(AM$11:AM$13))</f>
        <v>0.15868890856272178</v>
      </c>
      <c r="BO7" s="40">
        <f t="shared" si="9"/>
        <v>2.1142521040816098E-2</v>
      </c>
      <c r="BP7" s="40">
        <f>AO7*(1-SUM(BP$11:BP$13))/(SUM(AO$6:AO$21)-SUM(AO$11:AO$13))</f>
        <v>1.0393268612331402E-2</v>
      </c>
      <c r="BQ7" s="40">
        <f>AP7*(1-SUM(BQ$11:BQ$13))/(SUM(AP$6:AP$21)-SUM(AP$11:AP$13))</f>
        <v>2.5463397354872387E-2</v>
      </c>
      <c r="BR7" s="40">
        <f t="shared" si="6"/>
        <v>4.3071466745515957E-2</v>
      </c>
      <c r="BS7" s="40">
        <f t="shared" si="6"/>
        <v>3.166886479924929E-2</v>
      </c>
      <c r="BT7" s="40">
        <f t="shared" si="6"/>
        <v>1.589205411737802E-2</v>
      </c>
      <c r="BU7" s="40">
        <f t="shared" si="6"/>
        <v>3.5697170067738614E-2</v>
      </c>
      <c r="BV7" s="40">
        <f t="shared" si="6"/>
        <v>3.3169403952425056E-2</v>
      </c>
      <c r="BW7" s="40">
        <f t="shared" si="6"/>
        <v>0.15456443871255637</v>
      </c>
      <c r="BX7" s="40">
        <f t="shared" si="6"/>
        <v>1.9356641808985144E-2</v>
      </c>
      <c r="BY7" s="40">
        <f t="shared" si="7"/>
        <v>9.8878262320772434E-3</v>
      </c>
      <c r="BZ7" s="40">
        <f t="shared" si="7"/>
        <v>2.2143100931708137E-2</v>
      </c>
      <c r="CA7" s="40">
        <f t="shared" si="7"/>
        <v>3.7044798522680424E-2</v>
      </c>
      <c r="CB7" s="40">
        <f t="shared" si="7"/>
        <v>2.99677335987262E-2</v>
      </c>
      <c r="CC7" s="40">
        <f t="shared" si="7"/>
        <v>1.4731153935085404E-2</v>
      </c>
      <c r="CD7" s="40">
        <f t="shared" si="7"/>
        <v>3.080393996368818E-2</v>
      </c>
      <c r="CE7" s="40">
        <f t="shared" si="7"/>
        <v>3.0899316236056663E-2</v>
      </c>
      <c r="CF7" s="40">
        <f t="shared" si="7"/>
        <v>0.15176504999775461</v>
      </c>
      <c r="CG7" s="40">
        <f t="shared" si="7"/>
        <v>1.8617326744255657E-2</v>
      </c>
      <c r="CH7" s="40">
        <f t="shared" si="8"/>
        <v>1.1844256371030391E-2</v>
      </c>
      <c r="CI7" s="40">
        <f t="shared" si="8"/>
        <v>2.3178962651104158E-2</v>
      </c>
      <c r="CJ7" s="40">
        <f t="shared" si="8"/>
        <v>3.0156497314079277E-2</v>
      </c>
      <c r="CK7" s="40">
        <f t="shared" si="8"/>
        <v>3.0226037855788136E-2</v>
      </c>
      <c r="CL7" s="40">
        <f t="shared" si="8"/>
        <v>1.5307341684310043E-2</v>
      </c>
      <c r="CM7" s="40">
        <f t="shared" si="8"/>
        <v>2.7231475641980901E-2</v>
      </c>
      <c r="CN7" s="48">
        <f t="shared" si="8"/>
        <v>3.0216949969399078E-2</v>
      </c>
      <c r="CO7" s="106"/>
      <c r="CP7" s="72"/>
      <c r="CQ7" s="72"/>
      <c r="CR7" s="72"/>
      <c r="CS7" s="72"/>
      <c r="CT7" s="72"/>
      <c r="CU7" s="72"/>
      <c r="CV7" s="72"/>
      <c r="CW7" s="107"/>
    </row>
    <row r="8" spans="1:101" x14ac:dyDescent="0.25">
      <c r="A8" s="89"/>
      <c r="B8" s="2" t="s">
        <v>14</v>
      </c>
      <c r="C8" s="7">
        <v>0.13045789043420281</v>
      </c>
      <c r="D8" s="7">
        <v>1.4483006653472224E-2</v>
      </c>
      <c r="E8" s="8"/>
      <c r="F8" s="8"/>
      <c r="G8" s="8"/>
      <c r="H8" s="7">
        <f>(C8*cis_wt4+D8*First_Line_Wt4+E8*Sec_Line_Wt4+F8*Active_Wt4)/SUM(cis_wt4,First_Line_Wt4,Sec_Line_Wt4,Active_Wt4)</f>
        <v>1.9274826759217257E-2</v>
      </c>
      <c r="I8" s="7">
        <f>(D8*First_Line_Wt4+E8*Sec_Line_Wt4)/SUM(First_Line_Wt4,Sec_Line_Wt4)</f>
        <v>7.4054337741943817E-3</v>
      </c>
      <c r="J8" s="37"/>
      <c r="K8" s="7">
        <f>(C8*cis_wt4+D8*First_Line_Wt4+E8*Sec_Line_Wt4+F8*Active_Wt4+G8*NonActive_wt4)/SUM(cis_wt4,First_Line_Wt4,Sec_Line_Wt4,Active_Wt4,NonActive_wt4)</f>
        <v>1.6735512985298334E-2</v>
      </c>
      <c r="L8" s="7">
        <v>0.11853102906550408</v>
      </c>
      <c r="M8" s="7">
        <v>1.5558352814235548E-2</v>
      </c>
      <c r="N8" s="41"/>
      <c r="O8" s="8"/>
      <c r="P8" s="8"/>
      <c r="Q8" s="40">
        <f>(L8*cis_wt4+M8*First_Line_Wt4+N8*Sec_Line_Wt4+O8*Active_Wt4)/SUM(cis_wt4,First_Line_Wt4,Sec_Line_Wt4,Active_Wt4)</f>
        <v>1.8478817488368278E-2</v>
      </c>
      <c r="R8" s="40">
        <f>(M8*First_Line_Wt4+N8*Sec_Line_Wt4)/SUM(First_Line_Wt4,Sec_Line_Wt4)</f>
        <v>7.9552784969376244E-3</v>
      </c>
      <c r="S8" s="41"/>
      <c r="T8" s="46">
        <f>(L8*cis_wt4+M8*First_Line_Wt4+N8*Sec_Line_Wt4+O8*Active_Wt4+P8*NonActive_wt4)/SUM(cis_wt4,First_Line_Wt4,Sec_Line_Wt4,Active_Wt4,NonActive_wt4)</f>
        <v>1.6044371962080549E-2</v>
      </c>
      <c r="U8" s="7">
        <v>0.10748625294609378</v>
      </c>
      <c r="V8" s="7">
        <v>1.5955763351190391E-2</v>
      </c>
      <c r="W8" s="8"/>
      <c r="X8" s="8"/>
      <c r="Y8" s="8"/>
      <c r="Z8" s="40">
        <f>(U8*cis_wt4+V8*First_Line_Wt4+W8*Sec_Line_Wt4+X8*Active_Wt4)/SUM(cis_wt4,First_Line_Wt4,Sec_Line_Wt4,Active_Wt4)</f>
        <v>1.7500725157599262E-2</v>
      </c>
      <c r="AA8" s="40">
        <f>(V8*First_Line_Wt4+W8*Sec_Line_Wt4)/SUM(First_Line_Wt4,Sec_Line_Wt4)</f>
        <v>8.1584819810622804E-3</v>
      </c>
      <c r="AB8" s="8"/>
      <c r="AC8" s="40">
        <f>(U8*cis_wt4+V8*First_Line_Wt4+W8*Sec_Line_Wt4+X8*Active_Wt4+Y8*NonActive_wt4)/SUM(cis_wt4,First_Line_Wt4,Sec_Line_Wt4,Active_Wt4,NonActive_wt4)</f>
        <v>1.5195135955610192E-2</v>
      </c>
      <c r="AD8" s="7">
        <v>9.0597014925068414E-2</v>
      </c>
      <c r="AE8" s="7">
        <v>1.0449559431714424E-2</v>
      </c>
      <c r="AF8" s="8"/>
      <c r="AG8" s="8"/>
      <c r="AH8" s="8"/>
      <c r="AI8" s="7">
        <f t="shared" si="3"/>
        <v>1.3543235037272439E-2</v>
      </c>
      <c r="AJ8" s="7">
        <f t="shared" si="4"/>
        <v>5.3430563275006955E-3</v>
      </c>
      <c r="AK8" s="8"/>
      <c r="AL8" s="33">
        <f t="shared" si="5"/>
        <v>1.1759015458898191E-2</v>
      </c>
      <c r="AM8" s="7">
        <f>$C8+(L8-$C8)*Other_Factor</f>
        <v>0.12297779594563976</v>
      </c>
      <c r="AN8" s="7">
        <f>$D8+(M8-$D8)*Other_Factor</f>
        <v>1.5157424728921086E-2</v>
      </c>
      <c r="AO8" s="8"/>
      <c r="AP8" s="8"/>
      <c r="AQ8" s="8"/>
      <c r="AR8" s="40">
        <f>$H8+(Q8-$H8)*Other_Factor</f>
        <v>1.8775598640799699E-2</v>
      </c>
      <c r="AS8" s="40">
        <f>$I8+(R8-$I8)*Other_Factor</f>
        <v>7.750276424160216E-3</v>
      </c>
      <c r="AT8" s="41"/>
      <c r="AU8" s="46">
        <f>$K8+(T8-$K8)*Other_Factor</f>
        <v>1.6302054424929803E-2</v>
      </c>
      <c r="AV8" s="7">
        <f>$C8+(U8-$C8)*Other_Factor</f>
        <v>0.1160509133044921</v>
      </c>
      <c r="AW8" s="7">
        <f>$D8+(V8-$D8)*Other_Factor</f>
        <v>1.5406666191136315E-2</v>
      </c>
      <c r="AX8" s="8"/>
      <c r="AY8" s="8"/>
      <c r="AZ8" s="8"/>
      <c r="BA8" s="40">
        <f>$H8+(Z8-$H8)*Other_Factor</f>
        <v>1.8162174637072107E-2</v>
      </c>
      <c r="BB8" s="40">
        <f>$I8+(AA8-$I8)*Other_Factor</f>
        <v>7.8777182728302052E-3</v>
      </c>
      <c r="BC8" s="8"/>
      <c r="BD8" s="40">
        <f>$K8+(AC8-$K8)*Other_Factor</f>
        <v>1.576944443013607E-2</v>
      </c>
      <c r="BE8" s="7">
        <f>$C8+(AD8-$C8)*Other_Factor</f>
        <v>0.10545859632085931</v>
      </c>
      <c r="BF8" s="7">
        <f>$D8+(AE8-$D8)*Other_Factor</f>
        <v>1.1953374975807122E-2</v>
      </c>
      <c r="BG8" s="8"/>
      <c r="BH8" s="8"/>
      <c r="BI8" s="8"/>
      <c r="BJ8" s="7">
        <f>$H8+(AI8-$H8)*Other_Factor</f>
        <v>1.5680180496074631E-2</v>
      </c>
      <c r="BK8" s="7">
        <f>$I8+(AJ8-$I8)*Other_Factor</f>
        <v>6.1119855068374092E-3</v>
      </c>
      <c r="BL8" s="8"/>
      <c r="BM8" s="33">
        <f>$K8+(AL8-$K8)*Other_Factor</f>
        <v>1.3614434390617332E-2</v>
      </c>
      <c r="BN8" s="40">
        <f t="shared" si="9"/>
        <v>0.12309307616744364</v>
      </c>
      <c r="BO8" s="40">
        <f t="shared" si="9"/>
        <v>1.5180259477765128E-2</v>
      </c>
      <c r="BP8" s="41"/>
      <c r="BQ8" s="41"/>
      <c r="BR8" s="41"/>
      <c r="BS8" s="40">
        <f t="shared" si="6"/>
        <v>1.8815512708812342E-2</v>
      </c>
      <c r="BT8" s="40">
        <f t="shared" si="6"/>
        <v>7.765545694153139E-3</v>
      </c>
      <c r="BU8" s="41"/>
      <c r="BV8" s="46">
        <f t="shared" si="6"/>
        <v>1.6339211653652545E-2</v>
      </c>
      <c r="BW8" s="40">
        <f t="shared" si="6"/>
        <v>0.11615455001729943</v>
      </c>
      <c r="BX8" s="40">
        <f t="shared" si="6"/>
        <v>1.5432451973752757E-2</v>
      </c>
      <c r="BY8" s="41"/>
      <c r="BZ8" s="41"/>
      <c r="CA8" s="41"/>
      <c r="CB8" s="40">
        <f t="shared" si="7"/>
        <v>1.820133304974093E-2</v>
      </c>
      <c r="CC8" s="40">
        <f t="shared" si="7"/>
        <v>7.8937847160924866E-3</v>
      </c>
      <c r="CD8" s="41"/>
      <c r="CE8" s="40">
        <f t="shared" si="7"/>
        <v>1.5805363054334162E-2</v>
      </c>
      <c r="CF8" s="40">
        <f t="shared" si="7"/>
        <v>0.10549208698606531</v>
      </c>
      <c r="CG8" s="40">
        <f t="shared" si="7"/>
        <v>1.1952748200626306E-2</v>
      </c>
      <c r="CH8" s="41"/>
      <c r="CI8" s="41"/>
      <c r="CJ8" s="41"/>
      <c r="CK8" s="40">
        <f t="shared" si="8"/>
        <v>1.5681434013634827E-2</v>
      </c>
      <c r="CL8" s="40">
        <f t="shared" si="8"/>
        <v>6.1114525792881217E-3</v>
      </c>
      <c r="CM8" s="41"/>
      <c r="CN8" s="48">
        <f t="shared" si="8"/>
        <v>1.3618608868090321E-2</v>
      </c>
      <c r="CO8" s="106"/>
      <c r="CP8" s="72"/>
      <c r="CQ8" s="72"/>
      <c r="CR8" s="72"/>
      <c r="CS8" s="72"/>
      <c r="CT8" s="72"/>
      <c r="CU8" s="72"/>
      <c r="CV8" s="72"/>
      <c r="CW8" s="107"/>
    </row>
    <row r="9" spans="1:101" x14ac:dyDescent="0.25">
      <c r="A9" s="89"/>
      <c r="B9" s="2" t="s">
        <v>13</v>
      </c>
      <c r="C9" s="7">
        <v>0.13717089125064105</v>
      </c>
      <c r="D9" s="7">
        <v>0.17889588203564233</v>
      </c>
      <c r="E9" s="7">
        <v>9.8137651821948779E-2</v>
      </c>
      <c r="F9" s="7">
        <v>7.4083496412255173E-2</v>
      </c>
      <c r="G9" s="7">
        <v>0.10081108829546943</v>
      </c>
      <c r="H9" s="7">
        <f>(C9*cis_wt4+D9*First_Line_Wt4+E9*Sec_Line_Wt4+F9*Active_Wt4)/SUM(cis_wt4,First_Line_Wt4,Sec_Line_Wt4,Active_Wt4)</f>
        <v>0.13204502329965329</v>
      </c>
      <c r="I9" s="7">
        <f>(D9*First_Line_Wt4+E9*Sec_Line_Wt4)/SUM(First_Line_Wt4,Sec_Line_Wt4)</f>
        <v>0.13943085425414348</v>
      </c>
      <c r="J9" s="7">
        <f>(F9*Active_Wt4+G9*NonActive_wt4)/SUM(Active_Wt4,NonActive_wt4)</f>
        <v>8.9610099039344734E-2</v>
      </c>
      <c r="K9" s="7">
        <f>(C9*cis_wt4+D9*First_Line_Wt4+E9*Sec_Line_Wt4+F9*Active_Wt4+G9*NonActive_wt4)/SUM(cis_wt4,First_Line_Wt4,Sec_Line_Wt4,Active_Wt4,NonActive_wt4)</f>
        <v>0.12793018676386525</v>
      </c>
      <c r="L9" s="7">
        <v>0.12540455616654772</v>
      </c>
      <c r="M9" s="7">
        <v>0.15217586764956628</v>
      </c>
      <c r="N9" s="40">
        <v>7.9352226720808772E-2</v>
      </c>
      <c r="O9" s="7">
        <v>6.0680359434942426E-2</v>
      </c>
      <c r="P9" s="7">
        <v>9.5228194725951343E-2</v>
      </c>
      <c r="Q9" s="40">
        <f>(L9*cis_wt4+M9*First_Line_Wt4+N9*Sec_Line_Wt4+O9*Active_Wt4)/SUM(cis_wt4,First_Line_Wt4,Sec_Line_Wt4,Active_Wt4)</f>
        <v>0.11137708516648298</v>
      </c>
      <c r="R9" s="40">
        <f>(M9*First_Line_Wt4+N9*Sec_Line_Wt4)/SUM(First_Line_Wt4,Sec_Line_Wt4)</f>
        <v>0.11658832437628648</v>
      </c>
      <c r="S9" s="40">
        <f>(O9*Active_Wt4+P9*NonActive_wt4)/SUM(Active_Wt4,NonActive_wt4)</f>
        <v>8.0749900773850664E-2</v>
      </c>
      <c r="T9" s="40">
        <f>(L9*cis_wt4+M9*First_Line_Wt4+N9*Sec_Line_Wt4+O9*Active_Wt4+P9*NonActive_wt4)/SUM(cis_wt4,First_Line_Wt4,Sec_Line_Wt4,Active_Wt4,NonActive_wt4)</f>
        <v>0.10924959004336651</v>
      </c>
      <c r="U9" s="7">
        <v>0.13066771406115263</v>
      </c>
      <c r="V9" s="7">
        <v>0.14705808307843285</v>
      </c>
      <c r="W9" s="7">
        <v>7.4939271255200599E-2</v>
      </c>
      <c r="X9" s="40">
        <v>6.0519897304043876E-2</v>
      </c>
      <c r="Y9" s="7">
        <v>9.7429006085256217E-2</v>
      </c>
      <c r="Z9" s="7">
        <f>(U9*cis_wt4+V9*First_Line_Wt4+W9*Sec_Line_Wt4+X9*Active_Wt4)/SUM(cis_wt4,First_Line_Wt4,Sec_Line_Wt4,Active_Wt4)</f>
        <v>0.10814288213027601</v>
      </c>
      <c r="AA9" s="7">
        <f>(V9*First_Line_Wt4+W9*Sec_Line_Wt4)/SUM(First_Line_Wt4,Sec_Line_Wt4)</f>
        <v>0.11181497652890442</v>
      </c>
      <c r="AB9" s="7">
        <f>(X9*Active_Wt4+Y9*NonActive_wt4)/SUM(Active_Wt4,NonActive_wt4)</f>
        <v>8.1961150517948778E-2</v>
      </c>
      <c r="AC9" s="7">
        <f>(U9*cis_wt4+V9*First_Line_Wt4+W9*Sec_Line_Wt4+X9*Active_Wt4+Y9*NonActive_wt4)/SUM(cis_wt4,First_Line_Wt4,Sec_Line_Wt4,Active_Wt4,NonActive_wt4)</f>
        <v>0.10673140936566769</v>
      </c>
      <c r="AD9" s="7">
        <v>0.12878240377071301</v>
      </c>
      <c r="AE9" s="7">
        <v>0.14293832044591886</v>
      </c>
      <c r="AF9" s="7">
        <v>7.0383549968184203E-2</v>
      </c>
      <c r="AG9" s="7">
        <v>6.4749679075400107E-2</v>
      </c>
      <c r="AH9" s="7">
        <v>8.2160243407591108E-2</v>
      </c>
      <c r="AI9" s="7">
        <f t="shared" si="3"/>
        <v>0.10499954311722789</v>
      </c>
      <c r="AJ9" s="7">
        <f t="shared" si="4"/>
        <v>0.10748216910372971</v>
      </c>
      <c r="AK9" s="7">
        <f t="shared" ref="AK9:AK23" si="10">(AG9*Active_Wt4+AH9*NonActive_wt4)/SUM(Active_Wt4,NonActive_wt4)</f>
        <v>7.4863830588955738E-2</v>
      </c>
      <c r="AL9" s="33">
        <f t="shared" si="5"/>
        <v>0.10199063678235724</v>
      </c>
      <c r="AM9" s="7">
        <f>$C9+(L9-$C9)*Other_Factor</f>
        <v>0.12979147302045202</v>
      </c>
      <c r="AN9" s="7">
        <f>$D9+(M9-$D9)*Other_Factor</f>
        <v>0.1621380589868934</v>
      </c>
      <c r="AO9" s="7">
        <f>$E9+(N9-$E9)*Other_Factor</f>
        <v>8.6356115135932762E-2</v>
      </c>
      <c r="AP9" s="7">
        <f>$F9+(O9-$F9)*Other_Factor</f>
        <v>6.5677535452855582E-2</v>
      </c>
      <c r="AQ9" s="7">
        <f>$G9+(P9-$G9)*Other_Factor</f>
        <v>9.7309700115576256E-2</v>
      </c>
      <c r="AR9" s="40">
        <f>$H9+(Q9-$H9)*Other_Factor</f>
        <v>0.1190828427778253</v>
      </c>
      <c r="AS9" s="40">
        <f>$I9+(R9-$I9)*Other_Factor</f>
        <v>0.12510484873079455</v>
      </c>
      <c r="AT9" s="40">
        <f>$J9+(S9-$J9)*Other_Factor</f>
        <v>8.405330432491695E-2</v>
      </c>
      <c r="AU9" s="40">
        <f>$K9+(T9-$K9)*Other_Factor</f>
        <v>0.1162143946327694</v>
      </c>
      <c r="AV9" s="7">
        <f>$C9+(U9-$C9)*Other_Factor</f>
        <v>0.13309233459189551</v>
      </c>
      <c r="AW9" s="7">
        <f>$D9+(V9-$D9)*Other_Factor</f>
        <v>0.15892837028667461</v>
      </c>
      <c r="AX9" s="7">
        <f>$E9+(W9-$E9)*Other_Factor</f>
        <v>8.3588469664409068E-2</v>
      </c>
      <c r="AY9" s="7">
        <f>$F9+(X9-$F9)*Other_Factor</f>
        <v>6.5576899429357613E-2</v>
      </c>
      <c r="AZ9" s="7">
        <f>$G9+(Y9-$G9)*Other_Factor</f>
        <v>9.8689969107576742E-2</v>
      </c>
      <c r="BA9" s="7">
        <f>$H9+(Z9-$H9)*Other_Factor</f>
        <v>0.11705446803964679</v>
      </c>
      <c r="BB9" s="7">
        <f>$I9+(AA9-$I9)*Other_Factor</f>
        <v>0.1221111782401739</v>
      </c>
      <c r="BC9" s="7">
        <f>$J9+(AB9-$J9)*Other_Factor</f>
        <v>8.481295619434169E-2</v>
      </c>
      <c r="BD9" s="7">
        <f>$K9+(AC9-$K9)*Other_Factor</f>
        <v>0.11463508312522599</v>
      </c>
      <c r="BE9" s="7">
        <f>$C9+(AD9-$C9)*Other_Factor</f>
        <v>0.13190993641715365</v>
      </c>
      <c r="BF9" s="7">
        <f>$D9+(AE9-$D9)*Other_Factor</f>
        <v>0.15634460471675435</v>
      </c>
      <c r="BG9" s="7">
        <f>$E9+(AF9-$E9)*Other_Factor</f>
        <v>8.0731286652298756E-2</v>
      </c>
      <c r="BH9" s="7">
        <f>$F9+(AG9-$F9)*Other_Factor</f>
        <v>6.8229665009309867E-2</v>
      </c>
      <c r="BI9" s="7">
        <f>$G9+(AH9-$G9)*Other_Factor</f>
        <v>8.9113955433759634E-2</v>
      </c>
      <c r="BJ9" s="7">
        <f>$H9+(AI9-$H9)*Other_Factor</f>
        <v>0.11508307991830136</v>
      </c>
      <c r="BK9" s="7">
        <f>$I9+(AJ9-$I9)*Other_Factor</f>
        <v>0.11939379871012319</v>
      </c>
      <c r="BL9" s="7">
        <f>$J9+(AK9-$J9)*Other_Factor</f>
        <v>8.0361774777598038E-2</v>
      </c>
      <c r="BM9" s="33">
        <f>$K9+(AL9-$K9)*Other_Factor</f>
        <v>0.11166184265770303</v>
      </c>
      <c r="BN9" s="40">
        <f t="shared" si="9"/>
        <v>0.12991314042945862</v>
      </c>
      <c r="BO9" s="40">
        <f t="shared" si="9"/>
        <v>0.1623823209193285</v>
      </c>
      <c r="BP9" s="40">
        <f>AO9*(1-SUM(BP$11:BP$13))/(SUM(AO$6:AO$21)-SUM(AO$11:AO$13))</f>
        <v>8.6569105325396509E-2</v>
      </c>
      <c r="BQ9" s="40">
        <f>AP9*(1-SUM(BQ$11:BQ$13))/(SUM(AP$6:AP$21)-SUM(AP$11:AP$13))</f>
        <v>6.5978085386631968E-2</v>
      </c>
      <c r="BR9" s="40">
        <f t="shared" si="6"/>
        <v>9.7632642964633629E-2</v>
      </c>
      <c r="BS9" s="40">
        <f t="shared" si="6"/>
        <v>0.11933599479586239</v>
      </c>
      <c r="BT9" s="40">
        <f t="shared" si="6"/>
        <v>0.12535132506378563</v>
      </c>
      <c r="BU9" s="40">
        <f t="shared" si="6"/>
        <v>8.4375374554100477E-2</v>
      </c>
      <c r="BV9" s="40">
        <f t="shared" si="6"/>
        <v>0.11647928178930111</v>
      </c>
      <c r="BW9" s="40">
        <f t="shared" si="6"/>
        <v>0.13321118977074936</v>
      </c>
      <c r="BX9" s="40">
        <f t="shared" si="6"/>
        <v>0.15919436504225354</v>
      </c>
      <c r="BY9" s="40">
        <f t="shared" si="7"/>
        <v>8.3791379195260002E-2</v>
      </c>
      <c r="BZ9" s="40">
        <f t="shared" si="7"/>
        <v>6.5864110459740347E-2</v>
      </c>
      <c r="CA9" s="40">
        <f t="shared" si="7"/>
        <v>9.8994418244055235E-2</v>
      </c>
      <c r="CB9" s="40">
        <f t="shared" si="7"/>
        <v>0.11730684239766392</v>
      </c>
      <c r="CC9" s="40">
        <f t="shared" si="7"/>
        <v>0.12236022145915428</v>
      </c>
      <c r="CD9" s="40">
        <f t="shared" si="7"/>
        <v>8.5119092227241927E-2</v>
      </c>
      <c r="CE9" s="40">
        <f t="shared" si="7"/>
        <v>0.11489619152945255</v>
      </c>
      <c r="CF9" s="40">
        <f t="shared" si="7"/>
        <v>0.13195182727927407</v>
      </c>
      <c r="CG9" s="40">
        <f t="shared" si="7"/>
        <v>0.15633640678787744</v>
      </c>
      <c r="CH9" s="40">
        <f t="shared" si="8"/>
        <v>8.0721208397111485E-2</v>
      </c>
      <c r="CI9" s="40">
        <f t="shared" si="8"/>
        <v>6.8304585373914262E-2</v>
      </c>
      <c r="CJ9" s="40">
        <f t="shared" si="8"/>
        <v>8.9273292623089029E-2</v>
      </c>
      <c r="CK9" s="40">
        <f t="shared" si="8"/>
        <v>0.1150922799821396</v>
      </c>
      <c r="CL9" s="40">
        <f t="shared" si="8"/>
        <v>0.11938338830511232</v>
      </c>
      <c r="CM9" s="40">
        <f t="shared" si="8"/>
        <v>8.0483078449572171E-2</v>
      </c>
      <c r="CN9" s="48">
        <f t="shared" si="8"/>
        <v>0.11169608057265366</v>
      </c>
      <c r="CO9" s="108">
        <f>C9/SUM(C$9:C$21)</f>
        <v>0.19578689385478909</v>
      </c>
      <c r="CP9" s="40">
        <f t="shared" ref="CP9:CW21" si="11">D9/SUM(D$9:D$21)</f>
        <v>0.18627416102299019</v>
      </c>
      <c r="CQ9" s="40">
        <f t="shared" si="11"/>
        <v>9.9890904279967496E-2</v>
      </c>
      <c r="CR9" s="40">
        <f t="shared" si="11"/>
        <v>7.7823917989217617E-2</v>
      </c>
      <c r="CS9" s="40">
        <f t="shared" si="11"/>
        <v>0.13855336682278591</v>
      </c>
      <c r="CT9" s="40">
        <f t="shared" si="11"/>
        <v>0.14029659075576559</v>
      </c>
      <c r="CU9" s="40">
        <f t="shared" si="11"/>
        <v>0.14357003569389284</v>
      </c>
      <c r="CV9" s="40">
        <f t="shared" si="11"/>
        <v>0.10906596234177143</v>
      </c>
      <c r="CW9" s="48">
        <f t="shared" si="11"/>
        <v>0.14011357963562876</v>
      </c>
    </row>
    <row r="10" spans="1:101" x14ac:dyDescent="0.25">
      <c r="A10" s="89"/>
      <c r="B10" s="2" t="s">
        <v>12</v>
      </c>
      <c r="C10" s="7">
        <v>0.28534750613189597</v>
      </c>
      <c r="D10" s="7">
        <v>0.18559791404382484</v>
      </c>
      <c r="E10" s="7">
        <v>9.0227999147791227E-2</v>
      </c>
      <c r="F10" s="7">
        <v>7.026744944527627E-2</v>
      </c>
      <c r="G10" s="7">
        <v>8.1278234085803494E-2</v>
      </c>
      <c r="H10" s="7">
        <f>(C10*cis_wt4+D10*First_Line_Wt4+E10*Sec_Line_Wt4+F10*Active_Wt4)/SUM(cis_wt4,First_Line_Wt4,Sec_Line_Wt4,Active_Wt4)</f>
        <v>0.14655098646057504</v>
      </c>
      <c r="I10" s="7">
        <f>(D10*First_Line_Wt4+E10*Sec_Line_Wt4)/SUM(First_Line_Wt4,Sec_Line_Wt4)</f>
        <v>0.13899243085119103</v>
      </c>
      <c r="J10" s="7">
        <f>(F10*Active_Wt4+G10*NonActive_wt4)/SUM(Active_Wt4,NonActive_wt4)</f>
        <v>7.6663838557805911E-2</v>
      </c>
      <c r="K10" s="7">
        <f>(C10*cis_wt4+D10*First_Line_Wt4+E10*Sec_Line_Wt4+F10*Active_Wt4+G10*NonActive_wt4)/SUM(cis_wt4,First_Line_Wt4,Sec_Line_Wt4,Active_Wt4,NonActive_wt4)</f>
        <v>0.1379517911869991</v>
      </c>
      <c r="L10" s="7">
        <v>0.26657501963774655</v>
      </c>
      <c r="M10" s="7">
        <v>0.17554037043643561</v>
      </c>
      <c r="N10" s="40">
        <v>8.4491796292400737E-2</v>
      </c>
      <c r="O10" s="7">
        <v>6.1649550705749318E-2</v>
      </c>
      <c r="P10" s="7">
        <v>7.3848884381174956E-2</v>
      </c>
      <c r="Q10" s="40">
        <f>(L10*cis_wt4+M10*First_Line_Wt4+N10*Sec_Line_Wt4+O10*Active_Wt4)/SUM(cis_wt4,First_Line_Wt4,Sec_Line_Wt4,Active_Wt4)</f>
        <v>0.13741598876656616</v>
      </c>
      <c r="R10" s="40">
        <f>(M10*First_Line_Wt4+N10*Sec_Line_Wt4)/SUM(First_Line_Wt4,Sec_Line_Wt4)</f>
        <v>0.13104664517088471</v>
      </c>
      <c r="S10" s="40">
        <f>(O10*Active_Wt4+P10*NonActive_wt4)/SUM(Active_Wt4,NonActive_wt4)</f>
        <v>6.8736392166111632E-2</v>
      </c>
      <c r="T10" s="40">
        <f>(L10*cis_wt4+M10*First_Line_Wt4+N10*Sec_Line_Wt4+O10*Active_Wt4+P10*NonActive_wt4)/SUM(cis_wt4,First_Line_Wt4,Sec_Line_Wt4,Active_Wt4,NonActive_wt4)</f>
        <v>0.12904149981523091</v>
      </c>
      <c r="U10" s="7">
        <v>0.27191673212769685</v>
      </c>
      <c r="V10" s="7">
        <v>0.1658892285557238</v>
      </c>
      <c r="W10" s="7">
        <v>7.880460259967316E-2</v>
      </c>
      <c r="X10" s="40">
        <v>6.057124518586296E-2</v>
      </c>
      <c r="Y10" s="7">
        <v>7.6034482758480459E-2</v>
      </c>
      <c r="Z10" s="7">
        <f>(U10*cis_wt4+V10*First_Line_Wt4+W10*Sec_Line_Wt4+X10*Active_Wt4)/SUM(cis_wt4,First_Line_Wt4,Sec_Line_Wt4,Active_Wt4)</f>
        <v>0.13177363912259218</v>
      </c>
      <c r="AA10" s="7">
        <f>(V10*First_Line_Wt4+W10*Sec_Line_Wt4)/SUM(First_Line_Wt4,Sec_Line_Wt4)</f>
        <v>0.12333261019493384</v>
      </c>
      <c r="AB10" s="7">
        <f>(X10*Active_Wt4+Y10*NonActive_wt4)/SUM(Active_Wt4,NonActive_wt4)</f>
        <v>6.9554154913285787E-2</v>
      </c>
      <c r="AC10" s="7">
        <f>(U10*cis_wt4+V10*First_Line_Wt4+W10*Sec_Line_Wt4+X10*Active_Wt4+Y10*NonActive_wt4)/SUM(cis_wt4,First_Line_Wt4,Sec_Line_Wt4,Active_Wt4,NonActive_wt4)</f>
        <v>0.1244304235767339</v>
      </c>
      <c r="AD10" s="7">
        <v>0.26938727415439262</v>
      </c>
      <c r="AE10" s="7">
        <v>0.15895882035570136</v>
      </c>
      <c r="AF10" s="7">
        <v>7.5408054549375506E-2</v>
      </c>
      <c r="AG10" s="7">
        <v>5.4223363285824833E-2</v>
      </c>
      <c r="AH10" s="7">
        <v>8.0851926977502583E-2</v>
      </c>
      <c r="AI10" s="7">
        <f t="shared" si="3"/>
        <v>0.12672044033384183</v>
      </c>
      <c r="AJ10" s="7">
        <f t="shared" si="4"/>
        <v>0.11812913296672425</v>
      </c>
      <c r="AK10" s="7">
        <f t="shared" si="10"/>
        <v>6.9692438419020258E-2</v>
      </c>
      <c r="AL10" s="33">
        <f t="shared" si="5"/>
        <v>0.12067760792813742</v>
      </c>
      <c r="AM10" s="7">
        <f>$C10+(L10-$C10)*Other_Factor</f>
        <v>0.27357408407049477</v>
      </c>
      <c r="AN10" s="7">
        <f>$D10+(M10-$D10)*Other_Factor</f>
        <v>0.17929018779628458</v>
      </c>
      <c r="AO10" s="7">
        <f>$E10+(N10-$E10)*Other_Factor</f>
        <v>8.6630460949142118E-2</v>
      </c>
      <c r="AP10" s="7">
        <f>$F10+(O10-$F10)*Other_Factor</f>
        <v>6.4862616197720616E-2</v>
      </c>
      <c r="AQ10" s="7">
        <f>$G10+(P10-$G10)*Other_Factor</f>
        <v>7.661881564693028E-2</v>
      </c>
      <c r="AR10" s="40">
        <f>$H10+(Q10-$H10)*Other_Factor</f>
        <v>0.1408218475201895</v>
      </c>
      <c r="AS10" s="40">
        <f>$I10+(R10-$I10)*Other_Factor</f>
        <v>0.13400912251572683</v>
      </c>
      <c r="AT10" s="40">
        <f>$J10+(S10-$J10)*Other_Factor</f>
        <v>7.1692031958417127E-2</v>
      </c>
      <c r="AU10" s="40">
        <f>$K10+(T10-$K10)*Other_Factor</f>
        <v>0.13236357989476658</v>
      </c>
      <c r="AV10" s="7">
        <f>$C10+(U10-$C10)*Other_Factor</f>
        <v>0.2769242122324963</v>
      </c>
      <c r="AW10" s="7">
        <f>$D10+(V10-$D10)*Other_Factor</f>
        <v>0.17323734195876073</v>
      </c>
      <c r="AX10" s="7">
        <f>$E10+(W10-$E10)*Other_Factor</f>
        <v>8.3063659518213484E-2</v>
      </c>
      <c r="AY10" s="7">
        <f>$F10+(X10-$F10)*Other_Factor</f>
        <v>6.4186342119658693E-2</v>
      </c>
      <c r="AZ10" s="7">
        <f>$G10+(Y10-$G10)*Other_Factor</f>
        <v>7.798954360887346E-2</v>
      </c>
      <c r="BA10" s="7">
        <f>$H10+(Z10-$H10)*Other_Factor</f>
        <v>0.13728317064873691</v>
      </c>
      <c r="BB10" s="7">
        <f>$I10+(AA10-$I10)*Other_Factor</f>
        <v>0.129171159809157</v>
      </c>
      <c r="BC10" s="7">
        <f>$J10+(AB10-$J10)*Other_Factor</f>
        <v>7.2204903067503975E-2</v>
      </c>
      <c r="BD10" s="7">
        <f>$K10+(AC10-$K10)*Other_Factor</f>
        <v>0.1294716802665504</v>
      </c>
      <c r="BE10" s="7">
        <f>$C10+(AD10-$C10)*Other_Factor</f>
        <v>0.27533782801453088</v>
      </c>
      <c r="BF10" s="7">
        <f>$D10+(AE10-$D10)*Other_Factor</f>
        <v>0.16889084151929631</v>
      </c>
      <c r="BG10" s="7">
        <f>$E10+(AF10-$E10)*Other_Factor</f>
        <v>8.0933467880550225E-2</v>
      </c>
      <c r="BH10" s="7">
        <f>$F10+(AG10-$F10)*Other_Factor</f>
        <v>6.0205181029018395E-2</v>
      </c>
      <c r="BI10" s="7">
        <f>$G10+(AH10-$G10)*Other_Factor</f>
        <v>8.1010869743026293E-2</v>
      </c>
      <c r="BJ10" s="7">
        <f>$H10+(AI10-$H10)*Other_Factor</f>
        <v>0.13411398780667383</v>
      </c>
      <c r="BK10" s="7">
        <f>$I10+(AJ10-$I10)*Other_Factor</f>
        <v>0.12590772778518433</v>
      </c>
      <c r="BL10" s="7">
        <f>$J10+(AK10-$J10)*Other_Factor</f>
        <v>7.2291629462414395E-2</v>
      </c>
      <c r="BM10" s="33">
        <f>$K10+(AL10-$K10)*Other_Factor</f>
        <v>0.12711805052425029</v>
      </c>
      <c r="BN10" s="40">
        <f t="shared" si="9"/>
        <v>0.2738305342763952</v>
      </c>
      <c r="BO10" s="40">
        <f t="shared" si="9"/>
        <v>0.17956028951090616</v>
      </c>
      <c r="BP10" s="40">
        <f>AO10*(1-SUM(BP$11:BP$13))/(SUM(AO$6:AO$21)-SUM(AO$11:AO$13))</f>
        <v>8.6844127789780401E-2</v>
      </c>
      <c r="BQ10" s="40">
        <f>AP10*(1-SUM(BQ$11:BQ$13))/(SUM(AP$6:AP$21)-SUM(AP$11:AP$13))</f>
        <v>6.5159436942719223E-2</v>
      </c>
      <c r="BR10" s="40">
        <f t="shared" si="6"/>
        <v>7.6873091413755507E-2</v>
      </c>
      <c r="BS10" s="40">
        <f t="shared" si="6"/>
        <v>0.14112121335704611</v>
      </c>
      <c r="BT10" s="40">
        <f t="shared" si="6"/>
        <v>0.1342731416759762</v>
      </c>
      <c r="BU10" s="40">
        <f t="shared" si="6"/>
        <v>7.19667370321668E-2</v>
      </c>
      <c r="BV10" s="40">
        <f t="shared" si="6"/>
        <v>0.13266527584574989</v>
      </c>
      <c r="BW10" s="40">
        <f t="shared" si="6"/>
        <v>0.27717151330265016</v>
      </c>
      <c r="BX10" s="40">
        <f t="shared" si="6"/>
        <v>0.17352728531090325</v>
      </c>
      <c r="BY10" s="40">
        <f t="shared" si="7"/>
        <v>8.3265295081722049E-2</v>
      </c>
      <c r="BZ10" s="40">
        <f t="shared" si="7"/>
        <v>6.4467462843832993E-2</v>
      </c>
      <c r="CA10" s="40">
        <f t="shared" si="7"/>
        <v>7.8230133908179261E-2</v>
      </c>
      <c r="CB10" s="40">
        <f t="shared" si="7"/>
        <v>0.13757915894067718</v>
      </c>
      <c r="CC10" s="40">
        <f t="shared" si="7"/>
        <v>0.12943460171432827</v>
      </c>
      <c r="CD10" s="40">
        <f t="shared" si="7"/>
        <v>7.2465529787440267E-2</v>
      </c>
      <c r="CE10" s="40">
        <f t="shared" si="7"/>
        <v>0.12976658251554166</v>
      </c>
      <c r="CF10" s="40">
        <f t="shared" si="7"/>
        <v>0.27542526751532348</v>
      </c>
      <c r="CG10" s="40">
        <f t="shared" si="7"/>
        <v>0.16888198572853047</v>
      </c>
      <c r="CH10" s="40">
        <f t="shared" si="8"/>
        <v>8.0923364385656046E-2</v>
      </c>
      <c r="CI10" s="40">
        <f t="shared" si="8"/>
        <v>6.0271290017141842E-2</v>
      </c>
      <c r="CJ10" s="40">
        <f t="shared" si="8"/>
        <v>8.1155718484473727E-2</v>
      </c>
      <c r="CK10" s="40">
        <f t="shared" si="8"/>
        <v>0.13412470925460779</v>
      </c>
      <c r="CL10" s="40">
        <f t="shared" si="8"/>
        <v>0.12589674940561685</v>
      </c>
      <c r="CM10" s="40">
        <f t="shared" si="8"/>
        <v>7.2400751493766416E-2</v>
      </c>
      <c r="CN10" s="48">
        <f t="shared" si="8"/>
        <v>0.12715702764390863</v>
      </c>
      <c r="CO10" s="108">
        <f t="shared" ref="CO10:CO21" si="12">C10/SUM(C$9:C$21)</f>
        <v>0.40728248818251522</v>
      </c>
      <c r="CP10" s="40">
        <f t="shared" si="11"/>
        <v>0.19325260778916389</v>
      </c>
      <c r="CQ10" s="40">
        <f t="shared" si="11"/>
        <v>9.1839943782201117E-2</v>
      </c>
      <c r="CR10" s="40">
        <f t="shared" si="11"/>
        <v>7.3815201600501909E-2</v>
      </c>
      <c r="CS10" s="40">
        <f t="shared" si="11"/>
        <v>0.11170768188705975</v>
      </c>
      <c r="CT10" s="40">
        <f t="shared" si="11"/>
        <v>0.15570903967849142</v>
      </c>
      <c r="CU10" s="40">
        <f t="shared" si="11"/>
        <v>0.14311859713714278</v>
      </c>
      <c r="CV10" s="40">
        <f t="shared" si="11"/>
        <v>9.3308850439391799E-2</v>
      </c>
      <c r="CW10" s="48">
        <f t="shared" si="11"/>
        <v>0.15108958854280993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41"/>
      <c r="O11" s="8"/>
      <c r="P11" s="8"/>
      <c r="Q11" s="42"/>
      <c r="R11" s="42"/>
      <c r="S11" s="42"/>
      <c r="T11" s="42"/>
      <c r="U11" s="8"/>
      <c r="V11" s="8"/>
      <c r="W11" s="8"/>
      <c r="X11" s="8"/>
      <c r="Y11" s="8"/>
      <c r="Z11" s="8"/>
      <c r="AA11" s="8"/>
      <c r="AB11" s="8"/>
      <c r="AC11" s="8"/>
      <c r="AD11" s="7">
        <v>1.9740769835184937E-2</v>
      </c>
      <c r="AE11" s="7">
        <v>4.5802913145315476E-2</v>
      </c>
      <c r="AF11" s="7">
        <v>6.6573620285838894E-2</v>
      </c>
      <c r="AG11" s="7">
        <v>6.6386392811296269E-2</v>
      </c>
      <c r="AH11" s="7">
        <v>3.1942190669466346E-2</v>
      </c>
      <c r="AI11" s="44">
        <f t="shared" si="3"/>
        <v>5.3363670106699672E-2</v>
      </c>
      <c r="AJ11" s="44">
        <f t="shared" si="4"/>
        <v>5.595316696059955E-2</v>
      </c>
      <c r="AK11" s="44">
        <f t="shared" si="10"/>
        <v>4.637705407999021E-2</v>
      </c>
      <c r="AL11" s="45">
        <f t="shared" si="5"/>
        <v>5.0541550952415949E-2</v>
      </c>
      <c r="AM11" s="8"/>
      <c r="AN11" s="8"/>
      <c r="AO11" s="8"/>
      <c r="AP11" s="8"/>
      <c r="AQ11" s="8"/>
      <c r="AR11" s="42"/>
      <c r="AS11" s="42"/>
      <c r="AT11" s="42"/>
      <c r="AU11" s="42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1.2922159037794569E-2</v>
      </c>
      <c r="BF11" s="7">
        <f>$D11+(AE11-$D11)*Prod_S_Factor</f>
        <v>2.998224147282923E-2</v>
      </c>
      <c r="BG11" s="7">
        <f>$E11+(AF11-$E11)*Prod_S_Factor</f>
        <v>4.3578589702314804E-2</v>
      </c>
      <c r="BH11" s="7">
        <f>$F11+(AG11-$F11)*Prod_S_Factor</f>
        <v>4.3456032009657232E-2</v>
      </c>
      <c r="BI11" s="7">
        <f>$G11+(AH11-$G11)*Prod_S_Factor</f>
        <v>2.0909117085733706E-2</v>
      </c>
      <c r="BJ11" s="44">
        <f>$H11+(AI11-$H11)*Prod_S_Factor</f>
        <v>3.4931455952144072E-2</v>
      </c>
      <c r="BK11" s="44">
        <f>$I11+(AJ11-$I11)*Prod_S_Factor</f>
        <v>3.6626521061222148E-2</v>
      </c>
      <c r="BL11" s="44">
        <f>$J11+(AK11-$J11)*Prod_S_Factor</f>
        <v>3.0358069798163911E-2</v>
      </c>
      <c r="BM11" s="45">
        <f>$K11+(AL11-$K11)*Prod_S_Factor</f>
        <v>3.3084118039806834E-2</v>
      </c>
      <c r="BN11" s="41"/>
      <c r="BO11" s="41"/>
      <c r="BP11" s="41"/>
      <c r="BQ11" s="41"/>
      <c r="BR11" s="41"/>
      <c r="BS11" s="42"/>
      <c r="BT11" s="42"/>
      <c r="BU11" s="42"/>
      <c r="BV11" s="42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2" si="13">BE11</f>
        <v>1.2922159037794569E-2</v>
      </c>
      <c r="CG11" s="40">
        <f t="shared" si="13"/>
        <v>2.998224147282923E-2</v>
      </c>
      <c r="CH11" s="40">
        <f t="shared" si="13"/>
        <v>4.3578589702314804E-2</v>
      </c>
      <c r="CI11" s="40">
        <f t="shared" si="13"/>
        <v>4.3456032009657232E-2</v>
      </c>
      <c r="CJ11" s="40">
        <f t="shared" si="13"/>
        <v>2.0909117085733706E-2</v>
      </c>
      <c r="CK11" s="46">
        <f t="shared" si="13"/>
        <v>3.4931455952144072E-2</v>
      </c>
      <c r="CL11" s="46">
        <f t="shared" si="13"/>
        <v>3.6626521061222148E-2</v>
      </c>
      <c r="CM11" s="46">
        <f t="shared" si="13"/>
        <v>3.0358069798163911E-2</v>
      </c>
      <c r="CN11" s="49">
        <f t="shared" si="13"/>
        <v>3.3084118039806834E-2</v>
      </c>
      <c r="CO11" s="109"/>
      <c r="CP11" s="75"/>
      <c r="CQ11" s="41"/>
      <c r="CR11" s="41"/>
      <c r="CS11" s="41"/>
      <c r="CT11" s="41"/>
      <c r="CU11" s="41"/>
      <c r="CV11" s="41"/>
      <c r="CW11" s="110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41"/>
      <c r="O12" s="8"/>
      <c r="P12" s="8"/>
      <c r="Q12" s="42"/>
      <c r="R12" s="42"/>
      <c r="S12" s="42"/>
      <c r="T12" s="42"/>
      <c r="U12" s="7">
        <v>3.8617439120522047E-2</v>
      </c>
      <c r="V12" s="7">
        <v>7.2310735479099331E-2</v>
      </c>
      <c r="W12" s="7">
        <v>6.5341998721497679E-2</v>
      </c>
      <c r="X12" s="7">
        <v>5.6219512195226605E-2</v>
      </c>
      <c r="Y12" s="7">
        <v>4.0786004056691902E-2</v>
      </c>
      <c r="Z12" s="7">
        <f t="shared" ref="Z12:Z26" si="14">(U12*cis_wt4+V12*First_Line_Wt4+W12*Sec_Line_Wt4+X12*Active_Wt4)/SUM(cis_wt4,First_Line_Wt4,Sec_Line_Wt4,Active_Wt4)</f>
        <v>6.439563831062621E-2</v>
      </c>
      <c r="AA12" s="7">
        <f t="shared" ref="AA12:AA26" si="15">(V12*First_Line_Wt4+W12*Sec_Line_Wt4)/SUM(First_Line_Wt4,Sec_Line_Wt4)</f>
        <v>6.8905244930173609E-2</v>
      </c>
      <c r="AB12" s="7">
        <f t="shared" ref="AB12:AB23" si="16">(X12*Active_Wt4+Y12*NonActive_wt4)/SUM(Active_Wt4,NonActive_wt4)</f>
        <v>4.7253872901718987E-2</v>
      </c>
      <c r="AC12" s="7">
        <f t="shared" ref="AC12:AC26" si="17">(U12*cis_wt4+V12*First_Line_Wt4+W12*Sec_Line_Wt4+X12*Active_Wt4+Y12*NonActive_wt4)/SUM(cis_wt4,First_Line_Wt4,Sec_Line_Wt4,Active_Wt4,NonActive_wt4)</f>
        <v>6.1285246180666643E-2</v>
      </c>
      <c r="AD12" s="7">
        <v>4.2073841320019498E-2</v>
      </c>
      <c r="AE12" s="7">
        <v>7.140802014024962E-2</v>
      </c>
      <c r="AF12" s="7">
        <v>7.7749840187688504E-2</v>
      </c>
      <c r="AG12" s="7">
        <v>5.4306803594322918E-2</v>
      </c>
      <c r="AH12" s="7">
        <v>4.1790060852020902E-2</v>
      </c>
      <c r="AI12" s="44">
        <f t="shared" si="3"/>
        <v>6.8953904639522751E-2</v>
      </c>
      <c r="AJ12" s="44">
        <f t="shared" si="4"/>
        <v>7.4507148287253064E-2</v>
      </c>
      <c r="AK12" s="44">
        <f t="shared" si="10"/>
        <v>4.7035572740664014E-2</v>
      </c>
      <c r="AL12" s="45">
        <f t="shared" si="5"/>
        <v>6.5375272076757945E-2</v>
      </c>
      <c r="AM12" s="8"/>
      <c r="AN12" s="8"/>
      <c r="AO12" s="8"/>
      <c r="AP12" s="8"/>
      <c r="AQ12" s="8"/>
      <c r="AR12" s="42"/>
      <c r="AS12" s="42"/>
      <c r="AT12" s="42"/>
      <c r="AU12" s="42"/>
      <c r="AV12" s="7">
        <f>$C12+(U12-$C12)*Other_Factor</f>
        <v>2.4219455948900005E-2</v>
      </c>
      <c r="AW12" s="7">
        <f>$D12+(V12-$D12)*Other_Factor</f>
        <v>4.5350668310833647E-2</v>
      </c>
      <c r="AX12" s="7">
        <f>$E12+(W12-$E12)*Other_Factor</f>
        <v>4.0980129591436251E-2</v>
      </c>
      <c r="AY12" s="7">
        <f>$F12+(X12-$F12)*Other_Factor</f>
        <v>3.5258837201282825E-2</v>
      </c>
      <c r="AZ12" s="7">
        <f>$G12+(Y12-$G12)*Other_Factor</f>
        <v>2.5579501154900836E-2</v>
      </c>
      <c r="BA12" s="7">
        <f>$H12+(Z12-$H12)*Other_Factor</f>
        <v>4.0386606695954966E-2</v>
      </c>
      <c r="BB12" s="7">
        <f>$I12+(AA12-$I12)*Other_Factor</f>
        <v>4.3214868262656171E-2</v>
      </c>
      <c r="BC12" s="7">
        <f>$J12+(AB12-$J12)*Other_Factor</f>
        <v>2.9635913701742927E-2</v>
      </c>
      <c r="BD12" s="7">
        <f>$K12+(AC12-$K12)*Other_Factor</f>
        <v>3.8435881663664358E-2</v>
      </c>
      <c r="BE12" s="7">
        <f>$C12+(AD12-$C12)*Other_Factor</f>
        <v>2.6387185936151369E-2</v>
      </c>
      <c r="BF12" s="7">
        <f>$D12+(AE12-$D12)*Other_Factor</f>
        <v>4.4784518020146755E-2</v>
      </c>
      <c r="BG12" s="7">
        <f>$E12+(AF12-$E12)*Other_Factor</f>
        <v>4.8761877336890615E-2</v>
      </c>
      <c r="BH12" s="7">
        <f>$F12+(AG12-$F12)*Other_Factor</f>
        <v>3.4059255800815202E-2</v>
      </c>
      <c r="BI12" s="7">
        <f>$G12+(AH12-$G12)*Other_Factor</f>
        <v>2.6209209128253773E-2</v>
      </c>
      <c r="BJ12" s="44">
        <f>$H12+(AI12-$H12)*Other_Factor</f>
        <v>4.324538586594389E-2</v>
      </c>
      <c r="BK12" s="44">
        <f>$I12+(AJ12-$I12)*Other_Factor</f>
        <v>4.6728178691225752E-2</v>
      </c>
      <c r="BL12" s="44">
        <f>$J12+(AK12-$J12)*Other_Factor</f>
        <v>2.9499003765332901E-2</v>
      </c>
      <c r="BM12" s="45">
        <f>$K12+(AL12-$K12)*Other_Factor</f>
        <v>4.1000997431985778E-2</v>
      </c>
      <c r="BN12" s="41"/>
      <c r="BO12" s="41"/>
      <c r="BP12" s="41"/>
      <c r="BQ12" s="41"/>
      <c r="BR12" s="41"/>
      <c r="BS12" s="42"/>
      <c r="BT12" s="42"/>
      <c r="BU12" s="42"/>
      <c r="BV12" s="42"/>
      <c r="BW12" s="40">
        <f t="shared" ref="BW12:CE12" si="18">AV12</f>
        <v>2.4219455948900005E-2</v>
      </c>
      <c r="BX12" s="40">
        <f t="shared" si="18"/>
        <v>4.5350668310833647E-2</v>
      </c>
      <c r="BY12" s="40">
        <f t="shared" si="18"/>
        <v>4.0980129591436251E-2</v>
      </c>
      <c r="BZ12" s="40">
        <f t="shared" si="18"/>
        <v>3.5258837201282825E-2</v>
      </c>
      <c r="CA12" s="40">
        <f t="shared" si="18"/>
        <v>2.5579501154900836E-2</v>
      </c>
      <c r="CB12" s="40">
        <f t="shared" si="18"/>
        <v>4.0386606695954966E-2</v>
      </c>
      <c r="CC12" s="40">
        <f t="shared" si="18"/>
        <v>4.3214868262656171E-2</v>
      </c>
      <c r="CD12" s="40">
        <f t="shared" si="18"/>
        <v>2.9635913701742927E-2</v>
      </c>
      <c r="CE12" s="40">
        <f t="shared" si="18"/>
        <v>3.8435881663664358E-2</v>
      </c>
      <c r="CF12" s="40">
        <f t="shared" si="13"/>
        <v>2.6387185936151369E-2</v>
      </c>
      <c r="CG12" s="40">
        <f t="shared" si="13"/>
        <v>4.4784518020146755E-2</v>
      </c>
      <c r="CH12" s="40">
        <f t="shared" si="13"/>
        <v>4.8761877336890615E-2</v>
      </c>
      <c r="CI12" s="40">
        <f t="shared" si="13"/>
        <v>3.4059255800815202E-2</v>
      </c>
      <c r="CJ12" s="40">
        <f t="shared" si="13"/>
        <v>2.6209209128253773E-2</v>
      </c>
      <c r="CK12" s="46">
        <f t="shared" si="13"/>
        <v>4.324538586594389E-2</v>
      </c>
      <c r="CL12" s="46">
        <f t="shared" si="13"/>
        <v>4.6728178691225752E-2</v>
      </c>
      <c r="CM12" s="46">
        <f t="shared" si="13"/>
        <v>2.9499003765332901E-2</v>
      </c>
      <c r="CN12" s="49">
        <f t="shared" si="13"/>
        <v>4.1000997431985778E-2</v>
      </c>
      <c r="CO12" s="109"/>
      <c r="CP12" s="75"/>
      <c r="CQ12" s="41"/>
      <c r="CR12" s="41"/>
      <c r="CS12" s="41"/>
      <c r="CT12" s="41"/>
      <c r="CU12" s="41"/>
      <c r="CV12" s="41"/>
      <c r="CW12" s="110"/>
    </row>
    <row r="13" spans="1:101" x14ac:dyDescent="0.25">
      <c r="A13" s="89"/>
      <c r="B13" s="2" t="s">
        <v>9</v>
      </c>
      <c r="C13" s="7">
        <v>4.9713818477725696E-3</v>
      </c>
      <c r="D13" s="7">
        <v>3.3303362703778309E-3</v>
      </c>
      <c r="E13" s="7">
        <v>5.0074579159763684E-3</v>
      </c>
      <c r="F13" s="7">
        <v>2.748858447415712E-2</v>
      </c>
      <c r="G13" s="7">
        <v>8.5010266941000535E-3</v>
      </c>
      <c r="H13" s="7">
        <f t="shared" ref="H13:H23" si="19">(C13*cis_wt4+D13*First_Line_Wt4+E13*Sec_Line_Wt4+F13*Active_Wt4)/SUM(cis_wt4,First_Line_Wt4,Sec_Line_Wt4,Active_Wt4)</f>
        <v>6.7892242538808815E-3</v>
      </c>
      <c r="I13" s="7">
        <f t="shared" ref="I13:I23" si="20">(D13*First_Line_Wt4+E13*Sec_Line_Wt4)/SUM(First_Line_Wt4,Sec_Line_Wt4)</f>
        <v>4.1499140664905104E-3</v>
      </c>
      <c r="J13" s="7">
        <f t="shared" ref="J13:J23" si="21">(F13*Active_Wt4+G13*NonActive_wt4)/SUM(Active_Wt4,NonActive_wt4)</f>
        <v>1.6458325339775468E-2</v>
      </c>
      <c r="K13" s="7">
        <f t="shared" ref="K13:K23" si="22">(C13*cis_wt4+D13*First_Line_Wt4+E13*Sec_Line_Wt4+F13*Active_Wt4+G13*NonActive_wt4)/SUM(cis_wt4,First_Line_Wt4,Sec_Line_Wt4,Active_Wt4,NonActive_wt4)</f>
        <v>7.0147413788323636E-3</v>
      </c>
      <c r="L13" s="7">
        <v>3.826394344019407E-2</v>
      </c>
      <c r="M13" s="7">
        <v>5.6248876101140863E-2</v>
      </c>
      <c r="N13" s="40">
        <v>8.9701683358072729E-2</v>
      </c>
      <c r="O13" s="7">
        <v>0.17437098844726914</v>
      </c>
      <c r="P13" s="7">
        <v>0.12000507099386397</v>
      </c>
      <c r="Q13" s="40">
        <f t="shared" ref="Q13:Q26" si="23">(L13*cis_wt4+M13*First_Line_Wt4+N13*Sec_Line_Wt4+O13*Active_Wt4)/SUM(cis_wt4,First_Line_Wt4,Sec_Line_Wt4,Active_Wt4)</f>
        <v>8.0199074320448302E-2</v>
      </c>
      <c r="R13" s="40">
        <f t="shared" ref="R13:R26" si="24">(M13*First_Line_Wt4+N13*Sec_Line_Wt4)/SUM(First_Line_Wt4,Sec_Line_Wt4)</f>
        <v>7.2596633651925868E-2</v>
      </c>
      <c r="S13" s="40">
        <f t="shared" ref="S13:S23" si="25">(O13*Active_Wt4+P13*NonActive_wt4)/SUM(Active_Wt4,NonActive_wt4)</f>
        <v>0.14278871944059865</v>
      </c>
      <c r="T13" s="40">
        <f t="shared" ref="T13:T26" si="26">(L13*cis_wt4+M13*First_Line_Wt4+N13*Sec_Line_Wt4+O13*Active_Wt4+P13*NonActive_wt4)/SUM(cis_wt4,First_Line_Wt4,Sec_Line_Wt4,Active_Wt4,NonActive_wt4)</f>
        <v>8.5443215650488472E-2</v>
      </c>
      <c r="U13" s="7">
        <v>3.5946582874704522E-2</v>
      </c>
      <c r="V13" s="7">
        <v>5.9239345441404662E-2</v>
      </c>
      <c r="W13" s="7">
        <v>8.4998934583459945E-2</v>
      </c>
      <c r="X13" s="7">
        <v>0.16352374839557504</v>
      </c>
      <c r="Y13" s="7">
        <v>0.10997971602441234</v>
      </c>
      <c r="Z13" s="7">
        <f t="shared" si="14"/>
        <v>7.8167305467908732E-2</v>
      </c>
      <c r="AA13" s="7">
        <f t="shared" si="15"/>
        <v>7.1827572033805021E-2</v>
      </c>
      <c r="AB13" s="7">
        <f t="shared" si="16"/>
        <v>0.13241892917685669</v>
      </c>
      <c r="AC13" s="7">
        <f t="shared" si="17"/>
        <v>8.2358351816434971E-2</v>
      </c>
      <c r="AD13" s="7">
        <v>3.5561665357251859E-2</v>
      </c>
      <c r="AE13" s="7">
        <v>4.7421327099444611E-2</v>
      </c>
      <c r="AF13" s="7">
        <v>6.7643298529580106E-2</v>
      </c>
      <c r="AG13" s="7">
        <v>0.12727214377435139</v>
      </c>
      <c r="AH13" s="7">
        <v>9.8387423935033719E-2</v>
      </c>
      <c r="AI13" s="7">
        <f t="shared" si="3"/>
        <v>6.2721843352519083E-2</v>
      </c>
      <c r="AJ13" s="7">
        <f t="shared" si="4"/>
        <v>5.7303424096558496E-2</v>
      </c>
      <c r="AK13" s="7">
        <f t="shared" si="10"/>
        <v>0.11049242157193494</v>
      </c>
      <c r="AL13" s="33">
        <f t="shared" si="5"/>
        <v>6.7420515935124062E-2</v>
      </c>
      <c r="AM13" s="7">
        <f>$C13+(L13-$C13)*Mayzent_factor</f>
        <v>2.4938094268827475E-2</v>
      </c>
      <c r="AN13" s="7">
        <f>$D13+(M13-$D13)*Mayzent_factor</f>
        <v>3.5067433567916639E-2</v>
      </c>
      <c r="AO13" s="7">
        <f>$E13+(N13-$E13)*Mayzent_factor</f>
        <v>5.5801544109430244E-2</v>
      </c>
      <c r="AP13" s="7">
        <f>$F13+(O13-$F13)*Mayzent_factor</f>
        <v>0.11557909417263384</v>
      </c>
      <c r="AQ13" s="7">
        <f>$G13+(P13-$G13)*Mayzent_factor</f>
        <v>7.5373897985107852E-2</v>
      </c>
      <c r="AR13" s="40">
        <f>$H13+(Q13-$H13)*Mayzent_factor</f>
        <v>5.0815676261273562E-2</v>
      </c>
      <c r="AS13" s="40">
        <f>$I13+(R13-$I13)*Mayzent_factor</f>
        <v>4.5199803313765219E-2</v>
      </c>
      <c r="AT13" s="40">
        <f>$J13+(S13-$J13)*Mayzent_factor</f>
        <v>9.2223076635567947E-2</v>
      </c>
      <c r="AU13" s="40">
        <f>$K13+(T13-$K13)*Mayzent_factor</f>
        <v>5.4051037671537148E-2</v>
      </c>
      <c r="AV13" s="7">
        <f>$C13+(U13-$C13)*Mayzent_factor</f>
        <v>2.3548292169683634E-2</v>
      </c>
      <c r="AW13" s="7">
        <f>$D13+(V13-$D13)*Mayzent_factor</f>
        <v>3.6860922517550992E-2</v>
      </c>
      <c r="AX13" s="7">
        <f>$E13+(W13-$E13)*Mayzent_factor</f>
        <v>5.2981141356385965E-2</v>
      </c>
      <c r="AY13" s="7">
        <f>$F13+(X13-$F13)*Mayzent_factor</f>
        <v>0.10907362531367928</v>
      </c>
      <c r="AZ13" s="7">
        <f>$G13+(Y13-$G13)*Mayzent_factor</f>
        <v>6.9361342326440825E-2</v>
      </c>
      <c r="BA13" s="7">
        <f>$H13+(Z13-$H13)*Mayzent_factor</f>
        <v>4.9597153490891457E-2</v>
      </c>
      <c r="BB13" s="7">
        <f>$I13+(AA13-$I13)*Mayzent_factor</f>
        <v>4.4738570190550525E-2</v>
      </c>
      <c r="BC13" s="7">
        <f>$J13+(AB13-$J13)*Mayzent_factor</f>
        <v>8.6003951096428818E-2</v>
      </c>
      <c r="BD13" s="7">
        <f>$K13+(AC13-$K13)*Mayzent_factor</f>
        <v>5.2200937045856245E-2</v>
      </c>
      <c r="BE13" s="7">
        <f>$C13+(AD13-$C13)*Mayzent_factor</f>
        <v>2.3317443685541964E-2</v>
      </c>
      <c r="BF13" s="7">
        <f>$D13+(AE13-$D13)*Mayzent_factor</f>
        <v>2.9773243999164409E-2</v>
      </c>
      <c r="BG13" s="7">
        <f>$E13+(AF13-$E13)*Mayzent_factor</f>
        <v>4.2572360013132589E-2</v>
      </c>
      <c r="BH13" s="7">
        <f>$F13+(AG13-$F13)*Mayzent_factor</f>
        <v>8.7332271400001327E-2</v>
      </c>
      <c r="BI13" s="7">
        <f>$G13+(AH13-$G13)*Mayzent_factor</f>
        <v>6.2409039728548193E-2</v>
      </c>
      <c r="BJ13" s="7">
        <f>$H13+(AI13-$H13)*Mayzent_factor</f>
        <v>4.0333970199567762E-2</v>
      </c>
      <c r="BK13" s="7">
        <f>$I13+(AJ13-$I13)*Mayzent_factor</f>
        <v>3.6027931202354653E-2</v>
      </c>
      <c r="BL13" s="7">
        <f>$J13+(AK13-$J13)*Mayzent_factor</f>
        <v>7.2853858378865016E-2</v>
      </c>
      <c r="BM13" s="33">
        <f>$K13+(AL13-$K13)*Mayzent_factor</f>
        <v>4.324219494344788E-2</v>
      </c>
      <c r="BN13" s="40">
        <f t="shared" ref="BN13:CN13" si="27">AM13</f>
        <v>2.4938094268827475E-2</v>
      </c>
      <c r="BO13" s="40">
        <f t="shared" si="27"/>
        <v>3.5067433567916639E-2</v>
      </c>
      <c r="BP13" s="40">
        <f t="shared" si="27"/>
        <v>5.5801544109430244E-2</v>
      </c>
      <c r="BQ13" s="40">
        <f t="shared" si="27"/>
        <v>0.11557909417263384</v>
      </c>
      <c r="BR13" s="40">
        <f t="shared" si="27"/>
        <v>7.5373897985107852E-2</v>
      </c>
      <c r="BS13" s="40">
        <f t="shared" si="27"/>
        <v>5.0815676261273562E-2</v>
      </c>
      <c r="BT13" s="40">
        <f t="shared" si="27"/>
        <v>4.5199803313765219E-2</v>
      </c>
      <c r="BU13" s="40">
        <f t="shared" si="27"/>
        <v>9.2223076635567947E-2</v>
      </c>
      <c r="BV13" s="40">
        <f t="shared" si="27"/>
        <v>5.4051037671537148E-2</v>
      </c>
      <c r="BW13" s="40">
        <f t="shared" si="27"/>
        <v>2.3548292169683634E-2</v>
      </c>
      <c r="BX13" s="40">
        <f t="shared" si="27"/>
        <v>3.6860922517550992E-2</v>
      </c>
      <c r="BY13" s="40">
        <f t="shared" si="27"/>
        <v>5.2981141356385965E-2</v>
      </c>
      <c r="BZ13" s="40">
        <f t="shared" si="27"/>
        <v>0.10907362531367928</v>
      </c>
      <c r="CA13" s="40">
        <f t="shared" si="27"/>
        <v>6.9361342326440825E-2</v>
      </c>
      <c r="CB13" s="40">
        <f t="shared" si="27"/>
        <v>4.9597153490891457E-2</v>
      </c>
      <c r="CC13" s="40">
        <f t="shared" si="27"/>
        <v>4.4738570190550525E-2</v>
      </c>
      <c r="CD13" s="40">
        <f t="shared" si="27"/>
        <v>8.6003951096428818E-2</v>
      </c>
      <c r="CE13" s="40">
        <f t="shared" si="27"/>
        <v>5.2200937045856245E-2</v>
      </c>
      <c r="CF13" s="40">
        <f t="shared" si="27"/>
        <v>2.3317443685541964E-2</v>
      </c>
      <c r="CG13" s="40">
        <f t="shared" si="27"/>
        <v>2.9773243999164409E-2</v>
      </c>
      <c r="CH13" s="40">
        <f t="shared" si="27"/>
        <v>4.2572360013132589E-2</v>
      </c>
      <c r="CI13" s="40">
        <f t="shared" si="27"/>
        <v>8.7332271400001327E-2</v>
      </c>
      <c r="CJ13" s="40">
        <f t="shared" si="27"/>
        <v>6.2409039728548193E-2</v>
      </c>
      <c r="CK13" s="40">
        <f t="shared" si="27"/>
        <v>4.0333970199567762E-2</v>
      </c>
      <c r="CL13" s="40">
        <f t="shared" si="27"/>
        <v>3.6027931202354653E-2</v>
      </c>
      <c r="CM13" s="40">
        <f t="shared" si="27"/>
        <v>7.2853858378865016E-2</v>
      </c>
      <c r="CN13" s="48">
        <f t="shared" si="27"/>
        <v>4.324219494344788E-2</v>
      </c>
      <c r="CO13" s="108">
        <f t="shared" si="12"/>
        <v>7.095757717014357E-3</v>
      </c>
      <c r="CP13" s="40">
        <f t="shared" si="11"/>
        <v>3.4676907463161624E-3</v>
      </c>
      <c r="CQ13" s="40">
        <f t="shared" si="11"/>
        <v>5.0969173409434465E-3</v>
      </c>
      <c r="CR13" s="40">
        <f t="shared" si="11"/>
        <v>2.8876463009413232E-2</v>
      </c>
      <c r="CS13" s="40">
        <f t="shared" si="11"/>
        <v>1.1683693627686721E-2</v>
      </c>
      <c r="CT13" s="40">
        <f t="shared" si="11"/>
        <v>7.2134866797236193E-3</v>
      </c>
      <c r="CU13" s="40">
        <f t="shared" si="11"/>
        <v>4.2731095196953161E-3</v>
      </c>
      <c r="CV13" s="40">
        <f t="shared" si="11"/>
        <v>2.0031705253761984E-2</v>
      </c>
      <c r="CW13" s="48">
        <f t="shared" si="11"/>
        <v>7.6827881649273438E-3</v>
      </c>
    </row>
    <row r="14" spans="1:101" x14ac:dyDescent="0.25">
      <c r="A14" s="89"/>
      <c r="B14" s="2" t="s">
        <v>8</v>
      </c>
      <c r="C14" s="7">
        <v>8.1193785773386803E-3</v>
      </c>
      <c r="D14" s="7">
        <v>6.6103218843285225E-3</v>
      </c>
      <c r="E14" s="7">
        <v>8.9132750903852531E-3</v>
      </c>
      <c r="F14" s="7">
        <v>1.4396607958130468E-2</v>
      </c>
      <c r="G14" s="7">
        <v>2.751540041150084E-3</v>
      </c>
      <c r="H14" s="7">
        <f t="shared" si="19"/>
        <v>8.5043674350398311E-3</v>
      </c>
      <c r="I14" s="7">
        <f t="shared" si="20"/>
        <v>7.7357317901180361E-3</v>
      </c>
      <c r="J14" s="7">
        <f t="shared" si="21"/>
        <v>7.6317507685092368E-3</v>
      </c>
      <c r="K14" s="7">
        <f t="shared" si="22"/>
        <v>7.7464755990835545E-3</v>
      </c>
      <c r="L14" s="7">
        <v>9.9685781619599893E-3</v>
      </c>
      <c r="M14" s="7">
        <v>1.9388599172701432E-2</v>
      </c>
      <c r="N14" s="40">
        <v>4.9073087577274625E-2</v>
      </c>
      <c r="O14" s="7">
        <v>4.8761232348507322E-2</v>
      </c>
      <c r="P14" s="7">
        <v>3.1359026369359555E-2</v>
      </c>
      <c r="Q14" s="40">
        <f t="shared" si="23"/>
        <v>3.3056637914902286E-2</v>
      </c>
      <c r="R14" s="40">
        <f t="shared" si="24"/>
        <v>3.3894850194624133E-2</v>
      </c>
      <c r="S14" s="40">
        <f t="shared" si="25"/>
        <v>3.8651936372513261E-2</v>
      </c>
      <c r="T14" s="40">
        <f t="shared" si="26"/>
        <v>3.2832990333826154E-2</v>
      </c>
      <c r="U14" s="7">
        <v>1.0871956009454011E-2</v>
      </c>
      <c r="V14" s="7">
        <v>2.1893544326560623E-2</v>
      </c>
      <c r="W14" s="7">
        <v>5.0649904112537454E-2</v>
      </c>
      <c r="X14" s="7">
        <v>4.2734274710485083E-2</v>
      </c>
      <c r="Y14" s="7">
        <v>3.1029411764911967E-2</v>
      </c>
      <c r="Z14" s="7">
        <f t="shared" si="14"/>
        <v>3.4105467792069355E-2</v>
      </c>
      <c r="AA14" s="7">
        <f t="shared" si="15"/>
        <v>3.5946236353681355E-2</v>
      </c>
      <c r="AB14" s="7">
        <f t="shared" si="16"/>
        <v>3.5934681370592941E-2</v>
      </c>
      <c r="AC14" s="7">
        <f t="shared" si="17"/>
        <v>3.3700220495339599E-2</v>
      </c>
      <c r="AD14" s="7">
        <v>1.3409269442337944E-2</v>
      </c>
      <c r="AE14" s="7">
        <v>1.763531738891886E-2</v>
      </c>
      <c r="AF14" s="7">
        <v>4.9288301726039048E-2</v>
      </c>
      <c r="AG14" s="7">
        <v>4.2702182284436618E-2</v>
      </c>
      <c r="AH14" s="7">
        <v>2.996957403677623E-2</v>
      </c>
      <c r="AI14" s="7">
        <f t="shared" si="3"/>
        <v>3.212480328036324E-2</v>
      </c>
      <c r="AJ14" s="7">
        <f t="shared" si="4"/>
        <v>3.3103535339291695E-2</v>
      </c>
      <c r="AK14" s="7">
        <f t="shared" si="10"/>
        <v>3.5305550761041353E-2</v>
      </c>
      <c r="AL14" s="33">
        <f t="shared" si="5"/>
        <v>3.1840868001848932E-2</v>
      </c>
      <c r="AM14" s="7">
        <f t="shared" ref="AM14:AM21" si="28">$C14+(L14-$C14)*Other_Factor</f>
        <v>9.2791294282608353E-3</v>
      </c>
      <c r="AN14" s="7">
        <f t="shared" ref="AN14:AN21" si="29">$D14+(M14-$D14)*Other_Factor</f>
        <v>1.4624393530112821E-2</v>
      </c>
      <c r="AO14" s="7">
        <f t="shared" ref="AO14:AO21" si="30">$E14+(N14-$E14)*Other_Factor</f>
        <v>3.4100051624342868E-2</v>
      </c>
      <c r="AP14" s="7">
        <f t="shared" ref="AP14:AP21" si="31">$F14+(O14-$F14)*Other_Factor</f>
        <v>3.5948852891454663E-2</v>
      </c>
      <c r="AQ14" s="7">
        <f t="shared" ref="AQ14:AQ21" si="32">$G14+(P14-$G14)*Other_Factor</f>
        <v>2.0693116974112233E-2</v>
      </c>
      <c r="AR14" s="40">
        <f t="shared" ref="AR14:AR21" si="33">$H14+(Q14-$H14)*Other_Factor</f>
        <v>2.3902660197971961E-2</v>
      </c>
      <c r="AS14" s="40">
        <f t="shared" ref="AS14:AS21" si="34">$I14+(R14-$I14)*Other_Factor</f>
        <v>2.4141781240541307E-2</v>
      </c>
      <c r="AT14" s="40">
        <f t="shared" ref="AT14:AT21" si="35">$J14+(S14-$J14)*Other_Factor</f>
        <v>2.7086485102864065E-2</v>
      </c>
      <c r="AU14" s="40">
        <f t="shared" ref="AU14:AU21" si="36">$K14+(T14-$K14)*Other_Factor</f>
        <v>2.3479826964856759E-2</v>
      </c>
      <c r="AV14" s="7">
        <f t="shared" ref="AV14:AV21" si="37">$C14+(U14-$C14)*Other_Factor</f>
        <v>9.8456952203194413E-3</v>
      </c>
      <c r="AW14" s="7">
        <f t="shared" ref="AW14:AW21" si="38">$D14+(V14-$D14)*Other_Factor</f>
        <v>1.6195404197572198E-2</v>
      </c>
      <c r="AX14" s="7">
        <f t="shared" ref="AX14:AX21" si="39">$E14+(W14-$E14)*Other_Factor</f>
        <v>3.5088973714596142E-2</v>
      </c>
      <c r="AY14" s="7">
        <f t="shared" ref="AY14:AY21" si="40">$F14+(X14-$F14)*Other_Factor</f>
        <v>3.2168963847947506E-2</v>
      </c>
      <c r="AZ14" s="7">
        <f t="shared" ref="AZ14:AZ21" si="41">$G14+(Y14-$G14)*Other_Factor</f>
        <v>2.0486394659677609E-2</v>
      </c>
      <c r="BA14" s="7">
        <f t="shared" ref="BA14:BA21" si="42">$H14+(Z14-$H14)*Other_Factor</f>
        <v>2.4560448222927737E-2</v>
      </c>
      <c r="BB14" s="7">
        <f t="shared" ref="BB14:BB21" si="43">$I14+(AA14-$I14)*Other_Factor</f>
        <v>2.5428336171291924E-2</v>
      </c>
      <c r="BC14" s="7">
        <f t="shared" ref="BC14:BC21" si="44">$J14+(AB14-$J14)*Other_Factor</f>
        <v>2.5382321405847591E-2</v>
      </c>
      <c r="BD14" s="7">
        <f t="shared" ref="BD14:BD21" si="45">$K14+(AC14-$K14)*Other_Factor</f>
        <v>2.4023722240480321E-2</v>
      </c>
      <c r="BE14" s="7">
        <f t="shared" ref="BE14:BE21" si="46">$C14+(AD14-$C14)*Other_Factor</f>
        <v>1.1437006097368968E-2</v>
      </c>
      <c r="BF14" s="7">
        <f t="shared" ref="BF14:BF21" si="47">$D14+(AE14-$D14)*Other_Factor</f>
        <v>1.3524798841925305E-2</v>
      </c>
      <c r="BG14" s="7">
        <f t="shared" ref="BG14:BG21" si="48">$E14+(AF14-$E14)*Other_Factor</f>
        <v>3.4235026125870857E-2</v>
      </c>
      <c r="BH14" s="7">
        <f t="shared" ref="BH14:BH21" si="49">$F14+(AG14-$F14)*Other_Factor</f>
        <v>3.2148836643330223E-2</v>
      </c>
      <c r="BI14" s="7">
        <f t="shared" ref="BI14:BI21" si="50">$G14+(AH14-$G14)*Other_Factor</f>
        <v>1.9821702910194798E-2</v>
      </c>
      <c r="BJ14" s="7">
        <f t="shared" ref="BJ14:BJ21" si="51">$H14+(AI14-$H14)*Other_Factor</f>
        <v>2.331824734210021E-2</v>
      </c>
      <c r="BK14" s="7">
        <f t="shared" ref="BK14:BK21" si="52">$I14+(AJ14-$I14)*Other_Factor</f>
        <v>2.3645497289121818E-2</v>
      </c>
      <c r="BL14" s="7">
        <f t="shared" ref="BL14:BL21" si="53">$J14+(AK14-$J14)*Other_Factor</f>
        <v>2.4987753525865047E-2</v>
      </c>
      <c r="BM14" s="33">
        <f t="shared" ref="BM14:BM21" si="54">$K14+(AL14-$K14)*Other_Factor</f>
        <v>2.285760385368021E-2</v>
      </c>
      <c r="BN14" s="40">
        <f t="shared" ref="BN14:BN21" si="55">AM14*(1-SUM(BN$11:BN$13))/(SUM(AM$6:AM$21)-SUM(AM$11:AM$13))</f>
        <v>9.2878277472574575E-3</v>
      </c>
      <c r="BO14" s="40">
        <f t="shared" ref="BO14:BO21" si="56">AN14*(1-SUM(BO$11:BO$13))/(SUM(AN$6:AN$21)-SUM(AN$11:AN$13))</f>
        <v>1.4646425264343991E-2</v>
      </c>
      <c r="BP14" s="40">
        <f t="shared" ref="BP14:CE21" si="57">AO14*(1-SUM(BP$11:BP$13))/(SUM(AO$6:AO$21)-SUM(AO$11:AO$13))</f>
        <v>3.4184156570990359E-2</v>
      </c>
      <c r="BQ14" s="40">
        <f t="shared" si="57"/>
        <v>3.6113360059413478E-2</v>
      </c>
      <c r="BR14" s="40">
        <f t="shared" si="57"/>
        <v>2.0761791465386585E-2</v>
      </c>
      <c r="BS14" s="40">
        <f t="shared" si="57"/>
        <v>2.3953473619321507E-2</v>
      </c>
      <c r="BT14" s="40">
        <f t="shared" si="57"/>
        <v>2.4189344366770296E-2</v>
      </c>
      <c r="BU14" s="40">
        <f t="shared" si="57"/>
        <v>2.7190273413566671E-2</v>
      </c>
      <c r="BV14" s="40">
        <f t="shared" si="57"/>
        <v>2.3533344471188319E-2</v>
      </c>
      <c r="BW14" s="40">
        <f t="shared" si="57"/>
        <v>9.8544877016440782E-3</v>
      </c>
      <c r="BX14" s="40">
        <f t="shared" si="57"/>
        <v>1.6222510072837041E-2</v>
      </c>
      <c r="BY14" s="40">
        <f t="shared" si="57"/>
        <v>3.5174151577321157E-2</v>
      </c>
      <c r="BZ14" s="40">
        <f t="shared" si="57"/>
        <v>3.2309856164197792E-2</v>
      </c>
      <c r="CA14" s="40">
        <f t="shared" si="57"/>
        <v>2.054959323213737E-2</v>
      </c>
      <c r="CB14" s="40">
        <f t="shared" si="57"/>
        <v>2.4613401582647205E-2</v>
      </c>
      <c r="CC14" s="40">
        <f t="shared" si="57"/>
        <v>2.5480196736267866E-2</v>
      </c>
      <c r="CD14" s="40">
        <f t="shared" si="57"/>
        <v>2.5473939992554786E-2</v>
      </c>
      <c r="CE14" s="40">
        <f t="shared" si="57"/>
        <v>2.407844192669489E-2</v>
      </c>
      <c r="CF14" s="40">
        <f t="shared" ref="CF14:CN21" si="58">BE14*(1-SUM(CF$11:CF$13))/(SUM(BE$6:BE$21)-SUM(BE$11:BE$13))</f>
        <v>1.144063816678321E-2</v>
      </c>
      <c r="CG14" s="40">
        <f t="shared" si="58"/>
        <v>1.3524089669138808E-2</v>
      </c>
      <c r="CH14" s="40">
        <f t="shared" si="58"/>
        <v>3.4230752326406648E-2</v>
      </c>
      <c r="CI14" s="40">
        <f t="shared" si="58"/>
        <v>3.2184138041374558E-2</v>
      </c>
      <c r="CJ14" s="40">
        <f t="shared" si="58"/>
        <v>1.9857144434634596E-2</v>
      </c>
      <c r="CK14" s="40">
        <f t="shared" si="58"/>
        <v>2.3320111468123735E-2</v>
      </c>
      <c r="CL14" s="40">
        <f t="shared" si="58"/>
        <v>2.3643435547171042E-2</v>
      </c>
      <c r="CM14" s="40">
        <f t="shared" si="58"/>
        <v>2.5025471785142681E-2</v>
      </c>
      <c r="CN14" s="48">
        <f t="shared" si="58"/>
        <v>2.2864612485080975E-2</v>
      </c>
      <c r="CO14" s="108">
        <f t="shared" si="12"/>
        <v>1.158895956127884E-2</v>
      </c>
      <c r="CP14" s="40">
        <f t="shared" si="11"/>
        <v>6.882954202656731E-3</v>
      </c>
      <c r="CQ14" s="40">
        <f t="shared" si="11"/>
        <v>9.0725128668257115E-3</v>
      </c>
      <c r="CR14" s="40">
        <f t="shared" si="11"/>
        <v>1.5123482169655296E-2</v>
      </c>
      <c r="CS14" s="40">
        <f t="shared" si="11"/>
        <v>3.7816786138810498E-3</v>
      </c>
      <c r="CT14" s="40">
        <f t="shared" si="11"/>
        <v>9.0358101188170708E-3</v>
      </c>
      <c r="CU14" s="40">
        <f t="shared" si="11"/>
        <v>7.9653767823962378E-3</v>
      </c>
      <c r="CV14" s="40">
        <f t="shared" si="11"/>
        <v>9.2887325295171342E-3</v>
      </c>
      <c r="CW14" s="48">
        <f t="shared" si="11"/>
        <v>8.4842088736340644E-3</v>
      </c>
    </row>
    <row r="15" spans="1:101" x14ac:dyDescent="0.25">
      <c r="A15" s="89"/>
      <c r="B15" s="2" t="s">
        <v>7</v>
      </c>
      <c r="C15" s="7">
        <v>8.8242027800683284E-2</v>
      </c>
      <c r="D15" s="7">
        <v>0.15307139003744052</v>
      </c>
      <c r="E15" s="7">
        <v>0.10820157681638225</v>
      </c>
      <c r="F15" s="7">
        <v>8.6320939334386448E-2</v>
      </c>
      <c r="G15" s="7">
        <v>7.9758726898899721E-2</v>
      </c>
      <c r="H15" s="7">
        <f t="shared" si="19"/>
        <v>0.12181707489733969</v>
      </c>
      <c r="I15" s="7">
        <f t="shared" si="20"/>
        <v>0.13114435646285544</v>
      </c>
      <c r="J15" s="7">
        <f t="shared" si="21"/>
        <v>8.2508816443347496E-2</v>
      </c>
      <c r="K15" s="7">
        <f t="shared" si="22"/>
        <v>0.11627620318342702</v>
      </c>
      <c r="L15" s="7">
        <v>9.0659858602355606E-2</v>
      </c>
      <c r="M15" s="7">
        <v>0.14721812623620623</v>
      </c>
      <c r="N15" s="40">
        <v>0.10304922224581954</v>
      </c>
      <c r="O15" s="7">
        <v>8.3048780487342724E-2</v>
      </c>
      <c r="P15" s="7">
        <v>6.4721095334252035E-2</v>
      </c>
      <c r="Q15" s="40">
        <f t="shared" si="23"/>
        <v>0.11736837205230606</v>
      </c>
      <c r="R15" s="40">
        <f t="shared" si="24"/>
        <v>0.12563361381627708</v>
      </c>
      <c r="S15" s="40">
        <f t="shared" si="25"/>
        <v>7.2401854805079338E-2</v>
      </c>
      <c r="T15" s="40">
        <f t="shared" si="26"/>
        <v>0.11043248844621628</v>
      </c>
      <c r="U15" s="7">
        <v>8.9324430479891248E-2</v>
      </c>
      <c r="V15" s="7">
        <v>0.14171372055409953</v>
      </c>
      <c r="W15" s="7">
        <v>9.8676752610259766E-2</v>
      </c>
      <c r="X15" s="7">
        <v>8.1335044928981776E-2</v>
      </c>
      <c r="Y15" s="7">
        <v>6.328600405639305E-2</v>
      </c>
      <c r="Z15" s="7">
        <f t="shared" si="14"/>
        <v>0.11314409599109727</v>
      </c>
      <c r="AA15" s="7">
        <f t="shared" si="15"/>
        <v>0.12068236398473384</v>
      </c>
      <c r="AB15" s="7">
        <f t="shared" si="16"/>
        <v>7.0849989385882786E-2</v>
      </c>
      <c r="AC15" s="7">
        <f t="shared" si="17"/>
        <v>0.10657566654824548</v>
      </c>
      <c r="AD15" s="7">
        <v>9.0102120974774186E-2</v>
      </c>
      <c r="AE15" s="7">
        <v>0.13800575436091947</v>
      </c>
      <c r="AF15" s="7">
        <v>9.4845514596259117E-2</v>
      </c>
      <c r="AG15" s="7">
        <v>7.0693196405374678E-2</v>
      </c>
      <c r="AH15" s="7">
        <v>6.3970588234963169E-2</v>
      </c>
      <c r="AI15" s="7">
        <f t="shared" si="3"/>
        <v>0.10909193118501324</v>
      </c>
      <c r="AJ15" s="7">
        <f t="shared" si="4"/>
        <v>0.11691415717186104</v>
      </c>
      <c r="AK15" s="7">
        <f t="shared" si="10"/>
        <v>6.6787896364290222E-2</v>
      </c>
      <c r="AL15" s="33">
        <f t="shared" si="5"/>
        <v>0.10314753287305484</v>
      </c>
      <c r="AM15" s="7">
        <f t="shared" si="28"/>
        <v>8.9758403508824872E-2</v>
      </c>
      <c r="AN15" s="7">
        <f t="shared" si="29"/>
        <v>0.14940043546303558</v>
      </c>
      <c r="AO15" s="7">
        <f t="shared" si="30"/>
        <v>0.10497020706746116</v>
      </c>
      <c r="AP15" s="7">
        <f t="shared" si="31"/>
        <v>8.4268760089500586E-2</v>
      </c>
      <c r="AQ15" s="7">
        <f t="shared" si="32"/>
        <v>7.0327670268781839E-2</v>
      </c>
      <c r="AR15" s="40">
        <f t="shared" si="33"/>
        <v>0.11902700996712062</v>
      </c>
      <c r="AS15" s="40">
        <f t="shared" si="34"/>
        <v>0.12768821872264982</v>
      </c>
      <c r="AT15" s="40">
        <f t="shared" si="35"/>
        <v>7.6170097000784198E-2</v>
      </c>
      <c r="AU15" s="40">
        <f t="shared" si="36"/>
        <v>0.11261123743533316</v>
      </c>
      <c r="AV15" s="7">
        <f t="shared" si="37"/>
        <v>8.8920871468339061E-2</v>
      </c>
      <c r="AW15" s="7">
        <f t="shared" si="38"/>
        <v>0.14594827203690583</v>
      </c>
      <c r="AX15" s="7">
        <f t="shared" si="39"/>
        <v>0.1022279528388511</v>
      </c>
      <c r="AY15" s="7">
        <f t="shared" si="40"/>
        <v>8.3193967358313761E-2</v>
      </c>
      <c r="AZ15" s="7">
        <f t="shared" si="41"/>
        <v>6.9427633115145576E-2</v>
      </c>
      <c r="BA15" s="7">
        <f t="shared" si="42"/>
        <v>0.11637769736870782</v>
      </c>
      <c r="BB15" s="7">
        <f t="shared" si="43"/>
        <v>0.12458297456565615</v>
      </c>
      <c r="BC15" s="7">
        <f t="shared" si="44"/>
        <v>7.5196823344766989E-2</v>
      </c>
      <c r="BD15" s="7">
        <f t="shared" si="45"/>
        <v>0.11019237874899895</v>
      </c>
      <c r="BE15" s="7">
        <f t="shared" si="46"/>
        <v>8.9408610715468115E-2</v>
      </c>
      <c r="BF15" s="7">
        <f t="shared" si="47"/>
        <v>0.14362277024494441</v>
      </c>
      <c r="BG15" s="7">
        <f t="shared" si="48"/>
        <v>9.9825139435811922E-2</v>
      </c>
      <c r="BH15" s="7">
        <f t="shared" si="49"/>
        <v>7.651978627841402E-2</v>
      </c>
      <c r="BI15" s="7">
        <f t="shared" si="50"/>
        <v>6.9856979460573801E-2</v>
      </c>
      <c r="BJ15" s="7">
        <f t="shared" si="51"/>
        <v>0.11383632670162801</v>
      </c>
      <c r="BK15" s="7">
        <f t="shared" si="52"/>
        <v>0.12221969204384288</v>
      </c>
      <c r="BL15" s="7">
        <f t="shared" si="53"/>
        <v>7.2649226061328454E-2</v>
      </c>
      <c r="BM15" s="33">
        <f t="shared" si="54"/>
        <v>0.10804237775400553</v>
      </c>
      <c r="BN15" s="40">
        <f t="shared" si="55"/>
        <v>8.9842543646365083E-2</v>
      </c>
      <c r="BO15" s="40">
        <f t="shared" si="56"/>
        <v>0.14962550809126901</v>
      </c>
      <c r="BP15" s="40">
        <f t="shared" si="57"/>
        <v>0.10522910736949714</v>
      </c>
      <c r="BQ15" s="40">
        <f t="shared" si="57"/>
        <v>8.4654386165291737E-2</v>
      </c>
      <c r="BR15" s="40">
        <f t="shared" si="57"/>
        <v>7.0561067537267846E-2</v>
      </c>
      <c r="BS15" s="40">
        <f t="shared" si="57"/>
        <v>0.11928004329309114</v>
      </c>
      <c r="BT15" s="40">
        <f t="shared" si="57"/>
        <v>0.12793978470299519</v>
      </c>
      <c r="BU15" s="40">
        <f t="shared" si="57"/>
        <v>7.6461960845935859E-2</v>
      </c>
      <c r="BV15" s="40">
        <f t="shared" si="57"/>
        <v>0.11286791192537393</v>
      </c>
      <c r="BW15" s="40">
        <f t="shared" si="57"/>
        <v>8.9000280294659659E-2</v>
      </c>
      <c r="BX15" s="40">
        <f t="shared" si="57"/>
        <v>0.1461925423007838</v>
      </c>
      <c r="BY15" s="40">
        <f t="shared" si="57"/>
        <v>0.10247610938524633</v>
      </c>
      <c r="BZ15" s="40">
        <f t="shared" si="57"/>
        <v>8.3558336904518818E-2</v>
      </c>
      <c r="CA15" s="40">
        <f t="shared" si="57"/>
        <v>6.9641810737661708E-2</v>
      </c>
      <c r="CB15" s="40">
        <f t="shared" si="57"/>
        <v>0.1166286125806841</v>
      </c>
      <c r="CC15" s="40">
        <f t="shared" si="57"/>
        <v>0.12483705896204904</v>
      </c>
      <c r="CD15" s="40">
        <f t="shared" si="57"/>
        <v>7.5468249530321913E-2</v>
      </c>
      <c r="CE15" s="40">
        <f t="shared" si="57"/>
        <v>0.11044336784752518</v>
      </c>
      <c r="CF15" s="40">
        <f t="shared" si="58"/>
        <v>8.9437004359537622E-2</v>
      </c>
      <c r="CG15" s="40">
        <f t="shared" si="58"/>
        <v>0.14361523938541965</v>
      </c>
      <c r="CH15" s="40">
        <f t="shared" si="58"/>
        <v>9.9812677560483801E-2</v>
      </c>
      <c r="CI15" s="40">
        <f t="shared" si="58"/>
        <v>7.6603809705564754E-2</v>
      </c>
      <c r="CJ15" s="40">
        <f t="shared" si="58"/>
        <v>6.9981884866333319E-2</v>
      </c>
      <c r="CK15" s="40">
        <f t="shared" si="58"/>
        <v>0.11384542709652107</v>
      </c>
      <c r="CL15" s="40">
        <f t="shared" si="58"/>
        <v>0.12220903523831171</v>
      </c>
      <c r="CM15" s="40">
        <f t="shared" si="58"/>
        <v>7.2758887873946548E-2</v>
      </c>
      <c r="CN15" s="48">
        <f t="shared" si="58"/>
        <v>0.10807550586341659</v>
      </c>
      <c r="CO15" s="108">
        <f t="shared" si="12"/>
        <v>0.12594969948088741</v>
      </c>
      <c r="CP15" s="40">
        <f t="shared" si="11"/>
        <v>0.15938457851235666</v>
      </c>
      <c r="CQ15" s="40">
        <f t="shared" si="11"/>
        <v>0.11013462368466277</v>
      </c>
      <c r="CR15" s="40">
        <f t="shared" si="11"/>
        <v>9.0679220458609863E-2</v>
      </c>
      <c r="CS15" s="40">
        <f t="shared" si="11"/>
        <v>0.10961929220476722</v>
      </c>
      <c r="CT15" s="40">
        <f t="shared" si="11"/>
        <v>0.12942949212976046</v>
      </c>
      <c r="CU15" s="40">
        <f t="shared" si="11"/>
        <v>0.13503754272426569</v>
      </c>
      <c r="CV15" s="40">
        <f t="shared" si="11"/>
        <v>0.10042287156856236</v>
      </c>
      <c r="CW15" s="48">
        <f t="shared" si="11"/>
        <v>0.12734973243290382</v>
      </c>
    </row>
    <row r="16" spans="1:101" x14ac:dyDescent="0.25">
      <c r="A16" s="89"/>
      <c r="B16" s="2" t="s">
        <v>6</v>
      </c>
      <c r="C16" s="7">
        <v>3.0932134096819813E-2</v>
      </c>
      <c r="D16" s="7">
        <v>9.6619313073984261E-2</v>
      </c>
      <c r="E16" s="7">
        <v>0.16312380140656407</v>
      </c>
      <c r="F16" s="7">
        <v>0.12447488584549182</v>
      </c>
      <c r="G16" s="7">
        <v>9.8870636549376612E-2</v>
      </c>
      <c r="H16" s="7">
        <f t="shared" si="19"/>
        <v>0.11849279051005916</v>
      </c>
      <c r="I16" s="7">
        <f t="shared" si="20"/>
        <v>0.12911880535724377</v>
      </c>
      <c r="J16" s="7">
        <f t="shared" si="21"/>
        <v>0.1096008558123039</v>
      </c>
      <c r="K16" s="7">
        <f t="shared" si="22"/>
        <v>0.11590771898393032</v>
      </c>
      <c r="L16" s="7">
        <v>3.1948153966944129E-2</v>
      </c>
      <c r="M16" s="7">
        <v>7.9072109333632262E-2</v>
      </c>
      <c r="N16" s="40">
        <v>9.1248668229303928E-2</v>
      </c>
      <c r="O16" s="7">
        <v>6.4448010269811132E-2</v>
      </c>
      <c r="P16" s="7">
        <v>5.1267748478098903E-2</v>
      </c>
      <c r="Q16" s="40">
        <f t="shared" si="23"/>
        <v>7.7301388061055631E-2</v>
      </c>
      <c r="R16" s="40">
        <f t="shared" si="24"/>
        <v>8.5022564585427216E-2</v>
      </c>
      <c r="S16" s="40">
        <f t="shared" si="25"/>
        <v>5.6791327682950386E-2</v>
      </c>
      <c r="T16" s="40">
        <f t="shared" si="26"/>
        <v>7.387165142040697E-2</v>
      </c>
      <c r="U16" s="7">
        <v>3.1846032992912804E-2</v>
      </c>
      <c r="V16" s="7">
        <v>7.6568962417530348E-2</v>
      </c>
      <c r="W16" s="7">
        <v>9.1666311527805966E-2</v>
      </c>
      <c r="X16" s="7">
        <v>5.6431322208368891E-2</v>
      </c>
      <c r="Y16" s="7">
        <v>5.0527383366498729E-2</v>
      </c>
      <c r="Z16" s="7">
        <f t="shared" si="14"/>
        <v>7.5566159223421608E-2</v>
      </c>
      <c r="AA16" s="7">
        <f t="shared" si="15"/>
        <v>8.3946752897676183E-2</v>
      </c>
      <c r="AB16" s="7">
        <f t="shared" si="16"/>
        <v>5.3001603858399325E-2</v>
      </c>
      <c r="AC16" s="7">
        <f t="shared" si="17"/>
        <v>7.2267488412533609E-2</v>
      </c>
      <c r="AD16" s="7">
        <v>3.1052631579109348E-2</v>
      </c>
      <c r="AE16" s="7">
        <v>6.8219744650955538E-2</v>
      </c>
      <c r="AF16" s="7">
        <v>6.8932452588960497E-2</v>
      </c>
      <c r="AG16" s="7">
        <v>5.2920410783367643E-2</v>
      </c>
      <c r="AH16" s="7">
        <v>5.2819472616013413E-2</v>
      </c>
      <c r="AI16" s="7">
        <f t="shared" si="3"/>
        <v>6.2989444684157847E-2</v>
      </c>
      <c r="AJ16" s="7">
        <f t="shared" si="4"/>
        <v>6.8568031611913383E-2</v>
      </c>
      <c r="AK16" s="7">
        <f t="shared" si="10"/>
        <v>5.2861773745610421E-2</v>
      </c>
      <c r="AL16" s="33">
        <f t="shared" si="5"/>
        <v>6.1649627186671892E-2</v>
      </c>
      <c r="AM16" s="7">
        <f t="shared" si="28"/>
        <v>3.156934487640789E-2</v>
      </c>
      <c r="AN16" s="7">
        <f t="shared" si="29"/>
        <v>8.5614343876273161E-2</v>
      </c>
      <c r="AO16" s="7">
        <f t="shared" si="30"/>
        <v>0.1180463270464662</v>
      </c>
      <c r="AP16" s="7">
        <f t="shared" si="31"/>
        <v>8.6828208544647373E-2</v>
      </c>
      <c r="AQ16" s="7">
        <f t="shared" si="32"/>
        <v>6.9015833203029231E-2</v>
      </c>
      <c r="AR16" s="40">
        <f t="shared" si="33"/>
        <v>9.2659038200033739E-2</v>
      </c>
      <c r="AS16" s="40">
        <f t="shared" si="34"/>
        <v>0.10146324390087701</v>
      </c>
      <c r="AT16" s="40">
        <f t="shared" si="35"/>
        <v>7.6480636829906939E-2</v>
      </c>
      <c r="AU16" s="40">
        <f t="shared" si="36"/>
        <v>8.9544223376612719E-2</v>
      </c>
      <c r="AV16" s="7">
        <f t="shared" si="37"/>
        <v>3.1505298308630796E-2</v>
      </c>
      <c r="AW16" s="7">
        <f t="shared" si="38"/>
        <v>8.404446099825659E-2</v>
      </c>
      <c r="AX16" s="7">
        <f t="shared" si="39"/>
        <v>0.11830825776224604</v>
      </c>
      <c r="AY16" s="7">
        <f t="shared" si="40"/>
        <v>8.1800432809591109E-2</v>
      </c>
      <c r="AZ16" s="7">
        <f t="shared" si="41"/>
        <v>6.8551503081331081E-2</v>
      </c>
      <c r="BA16" s="7">
        <f t="shared" si="42"/>
        <v>9.1570765664323192E-2</v>
      </c>
      <c r="BB16" s="7">
        <f t="shared" si="43"/>
        <v>0.10078853386380074</v>
      </c>
      <c r="BC16" s="7">
        <f t="shared" si="44"/>
        <v>7.4103859619466944E-2</v>
      </c>
      <c r="BD16" s="7">
        <f t="shared" si="45"/>
        <v>8.853815057145363E-2</v>
      </c>
      <c r="BE16" s="7">
        <f t="shared" si="46"/>
        <v>3.1007705743483299E-2</v>
      </c>
      <c r="BF16" s="7">
        <f t="shared" si="47"/>
        <v>7.8808134703438351E-2</v>
      </c>
      <c r="BG16" s="7">
        <f t="shared" si="48"/>
        <v>0.10405040670693684</v>
      </c>
      <c r="BH16" s="7">
        <f t="shared" si="49"/>
        <v>7.9598516614865514E-2</v>
      </c>
      <c r="BI16" s="7">
        <f t="shared" si="50"/>
        <v>6.9989018252555046E-2</v>
      </c>
      <c r="BJ16" s="7">
        <f t="shared" si="51"/>
        <v>8.3683106857768141E-2</v>
      </c>
      <c r="BK16" s="7">
        <f t="shared" si="52"/>
        <v>9.1143558142637277E-2</v>
      </c>
      <c r="BL16" s="7">
        <f t="shared" si="53"/>
        <v>7.4016163248755984E-2</v>
      </c>
      <c r="BM16" s="33">
        <f t="shared" si="54"/>
        <v>8.1879013453927049E-2</v>
      </c>
      <c r="BN16" s="40">
        <f t="shared" si="55"/>
        <v>3.1598938194872986E-2</v>
      </c>
      <c r="BO16" s="40">
        <f t="shared" si="56"/>
        <v>8.5743322385144261E-2</v>
      </c>
      <c r="BP16" s="40">
        <f t="shared" si="57"/>
        <v>0.11833747851296686</v>
      </c>
      <c r="BQ16" s="40">
        <f t="shared" si="57"/>
        <v>8.7225547028012815E-2</v>
      </c>
      <c r="BR16" s="40">
        <f t="shared" si="57"/>
        <v>6.9244876862378527E-2</v>
      </c>
      <c r="BS16" s="40">
        <f t="shared" si="57"/>
        <v>9.2856017227092053E-2</v>
      </c>
      <c r="BT16" s="40">
        <f t="shared" si="57"/>
        <v>0.10166314253425357</v>
      </c>
      <c r="BU16" s="40">
        <f t="shared" si="57"/>
        <v>7.6773690582281645E-2</v>
      </c>
      <c r="BV16" s="40">
        <f t="shared" si="57"/>
        <v>8.9748321283666513E-2</v>
      </c>
      <c r="BW16" s="40">
        <f t="shared" si="57"/>
        <v>3.1533433421571735E-2</v>
      </c>
      <c r="BX16" s="40">
        <f t="shared" si="57"/>
        <v>8.4185124278328416E-2</v>
      </c>
      <c r="BY16" s="40">
        <f t="shared" si="57"/>
        <v>0.11859544896427077</v>
      </c>
      <c r="BZ16" s="40">
        <f t="shared" si="57"/>
        <v>8.2158699009997629E-2</v>
      </c>
      <c r="CA16" s="40">
        <f t="shared" si="57"/>
        <v>6.8762977926304078E-2</v>
      </c>
      <c r="CB16" s="40">
        <f t="shared" si="57"/>
        <v>9.1768196087823495E-2</v>
      </c>
      <c r="CC16" s="40">
        <f t="shared" si="57"/>
        <v>0.10099408999118806</v>
      </c>
      <c r="CD16" s="40">
        <f t="shared" si="57"/>
        <v>7.4371340705193009E-2</v>
      </c>
      <c r="CE16" s="40">
        <f t="shared" si="57"/>
        <v>8.8739817064630314E-2</v>
      </c>
      <c r="CF16" s="40">
        <f t="shared" si="58"/>
        <v>3.1017552913160214E-2</v>
      </c>
      <c r="CG16" s="40">
        <f t="shared" si="58"/>
        <v>7.8804002399132794E-2</v>
      </c>
      <c r="CH16" s="40">
        <f t="shared" si="58"/>
        <v>0.1040374173617323</v>
      </c>
      <c r="CI16" s="40">
        <f t="shared" si="58"/>
        <v>7.9685920677100619E-2</v>
      </c>
      <c r="CJ16" s="40">
        <f t="shared" si="58"/>
        <v>7.0114159745803817E-2</v>
      </c>
      <c r="CK16" s="40">
        <f t="shared" si="58"/>
        <v>8.3689796719786255E-2</v>
      </c>
      <c r="CL16" s="40">
        <f t="shared" si="58"/>
        <v>9.1135610984873244E-2</v>
      </c>
      <c r="CM16" s="40">
        <f t="shared" si="58"/>
        <v>7.4127888411774839E-2</v>
      </c>
      <c r="CN16" s="48">
        <f t="shared" si="58"/>
        <v>8.1904119314910123E-2</v>
      </c>
      <c r="CO16" s="108">
        <f t="shared" si="12"/>
        <v>4.4150084612706496E-2</v>
      </c>
      <c r="CP16" s="40">
        <f t="shared" si="11"/>
        <v>0.10060422451696387</v>
      </c>
      <c r="CQ16" s="40">
        <f t="shared" si="11"/>
        <v>0.16603804686147164</v>
      </c>
      <c r="CR16" s="40">
        <f t="shared" si="11"/>
        <v>0.13075953183756997</v>
      </c>
      <c r="CS16" s="40">
        <f t="shared" si="11"/>
        <v>0.13588643675463388</v>
      </c>
      <c r="CT16" s="40">
        <f t="shared" si="11"/>
        <v>0.12589747134939605</v>
      </c>
      <c r="CU16" s="40">
        <f t="shared" si="11"/>
        <v>0.13295186056956548</v>
      </c>
      <c r="CV16" s="40">
        <f t="shared" si="11"/>
        <v>0.13339704944865854</v>
      </c>
      <c r="CW16" s="48">
        <f t="shared" si="11"/>
        <v>0.12694615575145998</v>
      </c>
    </row>
    <row r="17" spans="1:101" x14ac:dyDescent="0.25">
      <c r="A17" s="89"/>
      <c r="B17" s="2" t="s">
        <v>5</v>
      </c>
      <c r="C17" s="7">
        <v>0.12762878168498198</v>
      </c>
      <c r="D17" s="7">
        <v>0.19876461068198487</v>
      </c>
      <c r="E17" s="7">
        <v>0.18008523332571039</v>
      </c>
      <c r="F17" s="7">
        <v>0.1316242661453943</v>
      </c>
      <c r="G17" s="7">
        <v>8.3844969198903052E-2</v>
      </c>
      <c r="H17" s="7">
        <f t="shared" si="19"/>
        <v>0.17689672324214098</v>
      </c>
      <c r="I17" s="7">
        <f t="shared" si="20"/>
        <v>0.18963635038757498</v>
      </c>
      <c r="J17" s="7">
        <f t="shared" si="21"/>
        <v>0.10386829917570302</v>
      </c>
      <c r="K17" s="7">
        <f t="shared" si="22"/>
        <v>0.16463785297155262</v>
      </c>
      <c r="L17" s="7">
        <v>0.1316260801265664</v>
      </c>
      <c r="M17" s="7">
        <v>0.20570760654601383</v>
      </c>
      <c r="N17" s="40">
        <v>0.16672704027225499</v>
      </c>
      <c r="O17" s="7">
        <v>0.10718228498122274</v>
      </c>
      <c r="P17" s="7">
        <v>7.6115618661080353E-2</v>
      </c>
      <c r="Q17" s="40">
        <f t="shared" si="23"/>
        <v>0.17228818573659019</v>
      </c>
      <c r="R17" s="40">
        <f t="shared" si="24"/>
        <v>0.18665853715876021</v>
      </c>
      <c r="S17" s="40">
        <f t="shared" si="25"/>
        <v>8.9135025616858751E-2</v>
      </c>
      <c r="T17" s="40">
        <f t="shared" si="26"/>
        <v>0.15961817176973567</v>
      </c>
      <c r="U17" s="7">
        <v>9.8711704635371683E-2</v>
      </c>
      <c r="V17" s="7">
        <v>0.15180722891601847</v>
      </c>
      <c r="W17" s="7">
        <v>0.11165139569513856</v>
      </c>
      <c r="X17" s="7">
        <v>7.620667522515466E-2</v>
      </c>
      <c r="Y17" s="7">
        <v>6.0126774847704761E-2</v>
      </c>
      <c r="Z17" s="7">
        <f t="shared" si="14"/>
        <v>0.12260739360566991</v>
      </c>
      <c r="AA17" s="7">
        <f t="shared" si="15"/>
        <v>0.13218382868228545</v>
      </c>
      <c r="AB17" s="7">
        <f t="shared" si="16"/>
        <v>6.6865533511574024E-2</v>
      </c>
      <c r="AC17" s="7">
        <f t="shared" si="17"/>
        <v>0.11437604098200975</v>
      </c>
      <c r="AD17" s="7">
        <v>9.4336213669141328E-2</v>
      </c>
      <c r="AE17" s="7">
        <v>0.13802193850057423</v>
      </c>
      <c r="AF17" s="7">
        <v>0.10093543575491946</v>
      </c>
      <c r="AG17" s="7">
        <v>6.3741976893965602E-2</v>
      </c>
      <c r="AH17" s="7">
        <v>5.8250507099298687E-2</v>
      </c>
      <c r="AI17" s="7">
        <f t="shared" si="3"/>
        <v>0.11111747412049687</v>
      </c>
      <c r="AJ17" s="7">
        <f t="shared" si="4"/>
        <v>0.11989846232603416</v>
      </c>
      <c r="AK17" s="7">
        <f t="shared" si="10"/>
        <v>6.0551870216453564E-2</v>
      </c>
      <c r="AL17" s="33">
        <f t="shared" si="5"/>
        <v>0.10415264796567557</v>
      </c>
      <c r="AM17" s="7">
        <f t="shared" si="28"/>
        <v>0.13013574215997403</v>
      </c>
      <c r="AN17" s="7">
        <f t="shared" si="29"/>
        <v>0.20311900564736421</v>
      </c>
      <c r="AO17" s="7">
        <f t="shared" si="30"/>
        <v>0.17170745956382633</v>
      </c>
      <c r="AP17" s="7">
        <f t="shared" si="31"/>
        <v>0.11629514283760584</v>
      </c>
      <c r="AQ17" s="7">
        <f t="shared" si="32"/>
        <v>7.899740112790371E-2</v>
      </c>
      <c r="AR17" s="40">
        <f t="shared" si="33"/>
        <v>0.17400641581506909</v>
      </c>
      <c r="AS17" s="40">
        <f t="shared" si="34"/>
        <v>0.18776877402928133</v>
      </c>
      <c r="AT17" s="40">
        <f t="shared" si="35"/>
        <v>9.4628124838200281E-2</v>
      </c>
      <c r="AU17" s="40">
        <f t="shared" si="36"/>
        <v>0.16148969114327849</v>
      </c>
      <c r="AV17" s="7">
        <f t="shared" si="37"/>
        <v>0.10949304069013695</v>
      </c>
      <c r="AW17" s="7">
        <f t="shared" si="38"/>
        <v>0.16931464545753969</v>
      </c>
      <c r="AX17" s="7">
        <f t="shared" si="39"/>
        <v>0.13716601460861477</v>
      </c>
      <c r="AY17" s="7">
        <f t="shared" si="40"/>
        <v>9.6868364856910305E-2</v>
      </c>
      <c r="AZ17" s="7">
        <f t="shared" si="41"/>
        <v>6.8969778705729554E-2</v>
      </c>
      <c r="BA17" s="7">
        <f t="shared" si="42"/>
        <v>0.14284842647336116</v>
      </c>
      <c r="BB17" s="7">
        <f t="shared" si="43"/>
        <v>0.15360421438156446</v>
      </c>
      <c r="BC17" s="7">
        <f t="shared" si="44"/>
        <v>8.0661507803729549E-2</v>
      </c>
      <c r="BD17" s="7">
        <f t="shared" si="45"/>
        <v>0.13311546906635668</v>
      </c>
      <c r="BE17" s="7">
        <f t="shared" si="46"/>
        <v>0.10674889159260888</v>
      </c>
      <c r="BF17" s="7">
        <f t="shared" si="47"/>
        <v>0.16066901173445267</v>
      </c>
      <c r="BG17" s="7">
        <f t="shared" si="48"/>
        <v>0.1304453535385649</v>
      </c>
      <c r="BH17" s="7">
        <f t="shared" si="49"/>
        <v>8.9050958549713399E-2</v>
      </c>
      <c r="BI17" s="7">
        <f t="shared" si="50"/>
        <v>6.7793051685094113E-2</v>
      </c>
      <c r="BJ17" s="7">
        <f t="shared" si="51"/>
        <v>0.13564236607253893</v>
      </c>
      <c r="BK17" s="7">
        <f t="shared" si="52"/>
        <v>0.145899278579045</v>
      </c>
      <c r="BL17" s="7">
        <f t="shared" si="53"/>
        <v>7.6701807379910003E-2</v>
      </c>
      <c r="BM17" s="33">
        <f t="shared" si="54"/>
        <v>0.12670372809009356</v>
      </c>
      <c r="BN17" s="40">
        <f t="shared" si="55"/>
        <v>0.13025773228921206</v>
      </c>
      <c r="BO17" s="40">
        <f t="shared" si="56"/>
        <v>0.20342500561519244</v>
      </c>
      <c r="BP17" s="40">
        <f t="shared" si="57"/>
        <v>0.17213096175920961</v>
      </c>
      <c r="BQ17" s="40">
        <f t="shared" si="57"/>
        <v>0.11682732628872586</v>
      </c>
      <c r="BR17" s="40">
        <f t="shared" si="57"/>
        <v>7.925957073440823E-2</v>
      </c>
      <c r="BS17" s="40">
        <f t="shared" si="57"/>
        <v>0.17437632699864045</v>
      </c>
      <c r="BT17" s="40">
        <f t="shared" si="57"/>
        <v>0.18813870820323614</v>
      </c>
      <c r="BU17" s="40">
        <f t="shared" si="57"/>
        <v>9.4990715007600812E-2</v>
      </c>
      <c r="BV17" s="40">
        <f t="shared" si="57"/>
        <v>0.16185777416114647</v>
      </c>
      <c r="BW17" s="40">
        <f t="shared" si="57"/>
        <v>0.10959082103920351</v>
      </c>
      <c r="BX17" s="40">
        <f t="shared" si="57"/>
        <v>0.16959802348282979</v>
      </c>
      <c r="BY17" s="40">
        <f t="shared" si="57"/>
        <v>0.13749898268165961</v>
      </c>
      <c r="BZ17" s="40">
        <f t="shared" si="57"/>
        <v>9.729262497173953E-2</v>
      </c>
      <c r="CA17" s="40">
        <f t="shared" si="57"/>
        <v>6.9182543891086773E-2</v>
      </c>
      <c r="CB17" s="40">
        <f t="shared" si="57"/>
        <v>0.14315641369101065</v>
      </c>
      <c r="CC17" s="40">
        <f t="shared" si="57"/>
        <v>0.15391748699550398</v>
      </c>
      <c r="CD17" s="40">
        <f t="shared" si="57"/>
        <v>8.0952659004145236E-2</v>
      </c>
      <c r="CE17" s="40">
        <f t="shared" si="57"/>
        <v>0.13341867090263762</v>
      </c>
      <c r="CF17" s="40">
        <f t="shared" si="58"/>
        <v>0.10678279201907163</v>
      </c>
      <c r="CG17" s="40">
        <f t="shared" si="58"/>
        <v>0.16066058705530681</v>
      </c>
      <c r="CH17" s="40">
        <f t="shared" si="58"/>
        <v>0.13042906912622029</v>
      </c>
      <c r="CI17" s="40">
        <f t="shared" si="58"/>
        <v>8.9148741974005533E-2</v>
      </c>
      <c r="CJ17" s="40">
        <f t="shared" si="58"/>
        <v>6.7914266754709046E-2</v>
      </c>
      <c r="CK17" s="40">
        <f t="shared" si="58"/>
        <v>0.13565320970331354</v>
      </c>
      <c r="CL17" s="40">
        <f t="shared" si="58"/>
        <v>0.14588655705919043</v>
      </c>
      <c r="CM17" s="40">
        <f t="shared" si="58"/>
        <v>7.6817586441634125E-2</v>
      </c>
      <c r="CN17" s="48">
        <f t="shared" si="58"/>
        <v>0.12674257816961065</v>
      </c>
      <c r="CO17" s="108">
        <f t="shared" si="12"/>
        <v>0.18216724047462104</v>
      </c>
      <c r="CP17" s="40">
        <f t="shared" si="11"/>
        <v>0.20696234409952144</v>
      </c>
      <c r="CQ17" s="40">
        <f t="shared" si="11"/>
        <v>0.18330249879028471</v>
      </c>
      <c r="CR17" s="40">
        <f t="shared" si="11"/>
        <v>0.13826987912243835</v>
      </c>
      <c r="CS17" s="40">
        <f t="shared" si="11"/>
        <v>0.11523536716132129</v>
      </c>
      <c r="CT17" s="40">
        <f t="shared" si="11"/>
        <v>0.18795109854627701</v>
      </c>
      <c r="CU17" s="40">
        <f t="shared" si="11"/>
        <v>0.19526594554443558</v>
      </c>
      <c r="CV17" s="40">
        <f t="shared" si="11"/>
        <v>0.12641985811696424</v>
      </c>
      <c r="CW17" s="48">
        <f t="shared" si="11"/>
        <v>0.18031708939773305</v>
      </c>
    </row>
    <row r="18" spans="1:101" x14ac:dyDescent="0.25">
      <c r="A18" s="89"/>
      <c r="B18" s="2" t="s">
        <v>4</v>
      </c>
      <c r="C18" s="7">
        <v>7.9313164350076522E-3</v>
      </c>
      <c r="D18" s="7">
        <v>6.2296349577322274E-2</v>
      </c>
      <c r="E18" s="7">
        <v>0.12570210952465224</v>
      </c>
      <c r="F18" s="7">
        <v>0.11358121330765421</v>
      </c>
      <c r="G18" s="7">
        <v>5.5174537988047223E-2</v>
      </c>
      <c r="H18" s="7">
        <f t="shared" si="19"/>
        <v>8.6708608978465454E-2</v>
      </c>
      <c r="I18" s="7">
        <f t="shared" si="20"/>
        <v>9.3281551595829681E-2</v>
      </c>
      <c r="J18" s="7">
        <f t="shared" si="21"/>
        <v>7.9651585737034541E-2</v>
      </c>
      <c r="K18" s="7">
        <f t="shared" si="22"/>
        <v>8.2554231778918685E-2</v>
      </c>
      <c r="L18" s="7">
        <v>1.437549096629669E-2</v>
      </c>
      <c r="M18" s="7">
        <v>5.7610142060798925E-2</v>
      </c>
      <c r="N18" s="40">
        <v>0.11895589175352769</v>
      </c>
      <c r="O18" s="7">
        <v>8.5263157895894268E-2</v>
      </c>
      <c r="P18" s="7">
        <v>5.3554766734629597E-2</v>
      </c>
      <c r="Q18" s="40">
        <f t="shared" si="23"/>
        <v>7.978982256571758E-2</v>
      </c>
      <c r="R18" s="40">
        <f t="shared" si="24"/>
        <v>8.7588655823349196E-2</v>
      </c>
      <c r="S18" s="40">
        <f t="shared" si="25"/>
        <v>6.6843107497920717E-2</v>
      </c>
      <c r="T18" s="40">
        <f t="shared" si="26"/>
        <v>7.6333550845944217E-2</v>
      </c>
      <c r="U18" s="7">
        <v>1.3197172034655862E-2</v>
      </c>
      <c r="V18" s="7">
        <v>5.7063477791851724E-2</v>
      </c>
      <c r="W18" s="7">
        <v>0.11925420839531489</v>
      </c>
      <c r="X18" s="7">
        <v>8.5937098845614165E-2</v>
      </c>
      <c r="Y18" s="7">
        <v>5.3554766734629597E-2</v>
      </c>
      <c r="Z18" s="7">
        <f t="shared" si="14"/>
        <v>7.9636854174578761E-2</v>
      </c>
      <c r="AA18" s="7">
        <f t="shared" si="15"/>
        <v>8.7454917828649573E-2</v>
      </c>
      <c r="AB18" s="7">
        <f t="shared" si="16"/>
        <v>6.712554242023093E-2</v>
      </c>
      <c r="AC18" s="7">
        <f t="shared" si="17"/>
        <v>7.62007348923575E-2</v>
      </c>
      <c r="AD18" s="7">
        <v>1.3495679497289564E-2</v>
      </c>
      <c r="AE18" s="7">
        <v>5.9028951627324543E-2</v>
      </c>
      <c r="AF18" s="7">
        <v>0.11837843596827641</v>
      </c>
      <c r="AG18" s="7">
        <v>8.0770218229486629E-2</v>
      </c>
      <c r="AH18" s="7">
        <v>5.3848884381634717E-2</v>
      </c>
      <c r="AI18" s="7">
        <f t="shared" si="3"/>
        <v>7.9556437018016415E-2</v>
      </c>
      <c r="AJ18" s="7">
        <f t="shared" si="4"/>
        <v>8.8031928068679766E-2</v>
      </c>
      <c r="AK18" s="7">
        <f t="shared" si="10"/>
        <v>6.5131066948172445E-2</v>
      </c>
      <c r="AL18" s="33">
        <f t="shared" si="5"/>
        <v>7.6169659885397423E-2</v>
      </c>
      <c r="AM18" s="7">
        <f t="shared" si="28"/>
        <v>1.1972868768410238E-2</v>
      </c>
      <c r="AN18" s="7">
        <f t="shared" si="29"/>
        <v>5.9357330338899325E-2</v>
      </c>
      <c r="AO18" s="7">
        <f t="shared" si="30"/>
        <v>0.12147112663582031</v>
      </c>
      <c r="AP18" s="7">
        <f t="shared" si="31"/>
        <v>9.5821156938738827E-2</v>
      </c>
      <c r="AQ18" s="7">
        <f t="shared" si="32"/>
        <v>5.4158676257884099E-2</v>
      </c>
      <c r="AR18" s="40">
        <f t="shared" si="33"/>
        <v>8.236939730209239E-2</v>
      </c>
      <c r="AS18" s="40">
        <f t="shared" si="34"/>
        <v>8.9711174027473556E-2</v>
      </c>
      <c r="AT18" s="40">
        <f t="shared" si="35"/>
        <v>7.1618573151282644E-2</v>
      </c>
      <c r="AU18" s="40">
        <f t="shared" si="36"/>
        <v>7.8652846517246244E-2</v>
      </c>
      <c r="AV18" s="7">
        <f t="shared" si="37"/>
        <v>1.1233869909123782E-2</v>
      </c>
      <c r="AW18" s="7">
        <f t="shared" si="38"/>
        <v>5.901448235409941E-2</v>
      </c>
      <c r="AX18" s="7">
        <f t="shared" si="39"/>
        <v>0.12165822000423451</v>
      </c>
      <c r="AY18" s="7">
        <f t="shared" si="40"/>
        <v>9.6243828237396412E-2</v>
      </c>
      <c r="AZ18" s="7">
        <f t="shared" si="41"/>
        <v>5.4158676257884099E-2</v>
      </c>
      <c r="BA18" s="7">
        <f t="shared" si="42"/>
        <v>8.2273461080138416E-2</v>
      </c>
      <c r="BB18" s="7">
        <f t="shared" si="43"/>
        <v>8.9627298412075729E-2</v>
      </c>
      <c r="BC18" s="7">
        <f t="shared" si="44"/>
        <v>7.1795706081769689E-2</v>
      </c>
      <c r="BD18" s="7">
        <f t="shared" si="45"/>
        <v>7.856954917256305E-2</v>
      </c>
      <c r="BE18" s="7">
        <f t="shared" si="46"/>
        <v>1.1421082953445846E-2</v>
      </c>
      <c r="BF18" s="7">
        <f t="shared" si="47"/>
        <v>6.024715619423638E-2</v>
      </c>
      <c r="BG18" s="7">
        <f t="shared" si="48"/>
        <v>0.12110896732976995</v>
      </c>
      <c r="BH18" s="7">
        <f t="shared" si="49"/>
        <v>9.3003348280012985E-2</v>
      </c>
      <c r="BI18" s="7">
        <f t="shared" si="50"/>
        <v>5.4343136169200411E-2</v>
      </c>
      <c r="BJ18" s="7">
        <f t="shared" si="51"/>
        <v>8.222302635879869E-2</v>
      </c>
      <c r="BK18" s="7">
        <f t="shared" si="52"/>
        <v>8.9989178288337357E-2</v>
      </c>
      <c r="BL18" s="7">
        <f t="shared" si="53"/>
        <v>7.0544843467966495E-2</v>
      </c>
      <c r="BM18" s="33">
        <f t="shared" si="54"/>
        <v>7.8550060056264262E-2</v>
      </c>
      <c r="BN18" s="40">
        <f t="shared" si="55"/>
        <v>1.1984092216973758E-2</v>
      </c>
      <c r="BO18" s="40">
        <f t="shared" si="56"/>
        <v>5.94467525035864E-2</v>
      </c>
      <c r="BP18" s="40">
        <f t="shared" si="57"/>
        <v>0.12177072508621162</v>
      </c>
      <c r="BQ18" s="40">
        <f t="shared" si="57"/>
        <v>9.6259648459069827E-2</v>
      </c>
      <c r="BR18" s="40">
        <f t="shared" si="57"/>
        <v>5.433841329531329E-2</v>
      </c>
      <c r="BS18" s="40">
        <f t="shared" si="57"/>
        <v>8.2544502117069193E-2</v>
      </c>
      <c r="BT18" s="40">
        <f t="shared" si="57"/>
        <v>8.988791922501739E-2</v>
      </c>
      <c r="BU18" s="40">
        <f t="shared" si="57"/>
        <v>7.1892996750139215E-2</v>
      </c>
      <c r="BV18" s="40">
        <f t="shared" si="57"/>
        <v>7.8832119738372702E-2</v>
      </c>
      <c r="BW18" s="40">
        <f t="shared" si="57"/>
        <v>1.1243902069288108E-2</v>
      </c>
      <c r="BX18" s="40">
        <f t="shared" si="57"/>
        <v>5.9113253534984742E-2</v>
      </c>
      <c r="BY18" s="40">
        <f t="shared" si="57"/>
        <v>0.12195354318031761</v>
      </c>
      <c r="BZ18" s="40">
        <f t="shared" si="57"/>
        <v>9.6665353032203444E-2</v>
      </c>
      <c r="CA18" s="40">
        <f t="shared" si="57"/>
        <v>5.432575060564844E-2</v>
      </c>
      <c r="CB18" s="40">
        <f t="shared" si="57"/>
        <v>8.2450846123782492E-2</v>
      </c>
      <c r="CC18" s="40">
        <f t="shared" si="57"/>
        <v>8.9810091430919226E-2</v>
      </c>
      <c r="CD18" s="40">
        <f t="shared" si="57"/>
        <v>7.2054855787491309E-2</v>
      </c>
      <c r="CE18" s="40">
        <f t="shared" si="57"/>
        <v>7.8748509827939697E-2</v>
      </c>
      <c r="CF18" s="40">
        <f t="shared" si="58"/>
        <v>1.1424709966120279E-2</v>
      </c>
      <c r="CG18" s="40">
        <f t="shared" si="58"/>
        <v>6.0243997134782991E-2</v>
      </c>
      <c r="CH18" s="40">
        <f t="shared" si="58"/>
        <v>0.12109384844428167</v>
      </c>
      <c r="CI18" s="40">
        <f t="shared" si="58"/>
        <v>9.3105471671086598E-2</v>
      </c>
      <c r="CJ18" s="40">
        <f t="shared" si="58"/>
        <v>5.4440302572985294E-2</v>
      </c>
      <c r="CK18" s="40">
        <f t="shared" si="58"/>
        <v>8.2229599497890993E-2</v>
      </c>
      <c r="CL18" s="40">
        <f t="shared" si="58"/>
        <v>8.9981331785397523E-2</v>
      </c>
      <c r="CM18" s="40">
        <f t="shared" si="58"/>
        <v>7.0651328778615588E-2</v>
      </c>
      <c r="CN18" s="48">
        <f t="shared" si="58"/>
        <v>7.8574145188763975E-2</v>
      </c>
      <c r="CO18" s="108">
        <f t="shared" si="12"/>
        <v>1.1320534515972466E-2</v>
      </c>
      <c r="CP18" s="40">
        <f t="shared" si="11"/>
        <v>6.4865664431552714E-2</v>
      </c>
      <c r="CQ18" s="40">
        <f t="shared" si="11"/>
        <v>0.12794780756623655</v>
      </c>
      <c r="CR18" s="40">
        <f t="shared" si="11"/>
        <v>0.11931584573684453</v>
      </c>
      <c r="CS18" s="40">
        <f t="shared" si="11"/>
        <v>7.5831122651209393E-2</v>
      </c>
      <c r="CT18" s="40">
        <f t="shared" si="11"/>
        <v>9.2127078513570992E-2</v>
      </c>
      <c r="CU18" s="40">
        <f t="shared" si="11"/>
        <v>9.6050732557259585E-2</v>
      </c>
      <c r="CV18" s="40">
        <f t="shared" si="11"/>
        <v>9.6945287903805369E-2</v>
      </c>
      <c r="CW18" s="48">
        <f t="shared" si="11"/>
        <v>9.0416259220852224E-2</v>
      </c>
    </row>
    <row r="19" spans="1:101" x14ac:dyDescent="0.25">
      <c r="A19" s="89"/>
      <c r="B19" s="2" t="s">
        <v>3</v>
      </c>
      <c r="C19" s="7">
        <v>2.044153720362085E-3</v>
      </c>
      <c r="D19" s="7">
        <v>5.5583528141954185E-3</v>
      </c>
      <c r="E19" s="7">
        <v>4.7798849350743751E-2</v>
      </c>
      <c r="F19" s="7">
        <v>4.9726027396746107E-2</v>
      </c>
      <c r="G19" s="7">
        <v>6.2371663244208042E-3</v>
      </c>
      <c r="H19" s="7">
        <f t="shared" si="19"/>
        <v>2.6286404839512046E-2</v>
      </c>
      <c r="I19" s="7">
        <f t="shared" si="20"/>
        <v>2.6200488791025198E-2</v>
      </c>
      <c r="J19" s="7">
        <f t="shared" si="21"/>
        <v>2.4462462032342033E-2</v>
      </c>
      <c r="K19" s="7">
        <f t="shared" si="22"/>
        <v>2.364506812847722E-2</v>
      </c>
      <c r="L19" s="7">
        <v>1.963864886090157E-3</v>
      </c>
      <c r="M19" s="7">
        <v>3.6414313973122357E-3</v>
      </c>
      <c r="N19" s="40">
        <v>3.5188578734829321E-2</v>
      </c>
      <c r="O19" s="7">
        <v>3.6623876764891261E-2</v>
      </c>
      <c r="P19" s="7">
        <v>4.8833671399116504E-3</v>
      </c>
      <c r="Q19" s="40">
        <f t="shared" si="23"/>
        <v>1.9219240170438752E-2</v>
      </c>
      <c r="R19" s="40">
        <f t="shared" si="24"/>
        <v>1.9057928797115861E-2</v>
      </c>
      <c r="S19" s="40">
        <f t="shared" si="25"/>
        <v>1.8185168097019189E-2</v>
      </c>
      <c r="T19" s="40">
        <f t="shared" si="26"/>
        <v>1.7330596484955964E-2</v>
      </c>
      <c r="U19" s="7">
        <v>5.3888452473486136E-3</v>
      </c>
      <c r="V19" s="7">
        <v>4.306779356258149E-3</v>
      </c>
      <c r="W19" s="7">
        <v>3.3822714682002659E-2</v>
      </c>
      <c r="X19" s="7">
        <v>3.5218228497830809E-2</v>
      </c>
      <c r="Y19" s="7">
        <v>5.2687626774286919E-3</v>
      </c>
      <c r="Z19" s="7">
        <f t="shared" si="14"/>
        <v>1.9160584949458995E-2</v>
      </c>
      <c r="AA19" s="7">
        <f t="shared" si="15"/>
        <v>1.8730661659586735E-2</v>
      </c>
      <c r="AB19" s="7">
        <f t="shared" si="16"/>
        <v>1.7819973663693384E-2</v>
      </c>
      <c r="AC19" s="7">
        <f t="shared" si="17"/>
        <v>1.7330441618944686E-2</v>
      </c>
      <c r="AD19" s="7">
        <v>6.9599371562472714E-3</v>
      </c>
      <c r="AE19" s="7">
        <v>6.5653659412801442E-3</v>
      </c>
      <c r="AF19" s="7">
        <v>3.7587896868195497E-2</v>
      </c>
      <c r="AG19" s="7">
        <v>3.8222079589040267E-2</v>
      </c>
      <c r="AH19" s="7">
        <v>6.2829614603544482E-3</v>
      </c>
      <c r="AI19" s="7">
        <f t="shared" si="3"/>
        <v>2.2009693866835524E-2</v>
      </c>
      <c r="AJ19" s="7">
        <f t="shared" si="4"/>
        <v>2.1725493170956924E-2</v>
      </c>
      <c r="AK19" s="7">
        <f t="shared" si="10"/>
        <v>1.9667995195256128E-2</v>
      </c>
      <c r="AL19" s="33">
        <f t="shared" si="5"/>
        <v>1.9937814896539851E-2</v>
      </c>
      <c r="AM19" s="7">
        <f t="shared" si="28"/>
        <v>1.9937994781046246E-3</v>
      </c>
      <c r="AN19" s="7">
        <f t="shared" si="29"/>
        <v>4.3561292884766161E-3</v>
      </c>
      <c r="AO19" s="7">
        <f t="shared" si="30"/>
        <v>3.9890145391046308E-2</v>
      </c>
      <c r="AP19" s="7">
        <f t="shared" si="31"/>
        <v>4.1508834146988971E-2</v>
      </c>
      <c r="AQ19" s="7">
        <f t="shared" si="32"/>
        <v>5.3881126207159444E-3</v>
      </c>
      <c r="AR19" s="40">
        <f t="shared" si="33"/>
        <v>2.1854135707111606E-2</v>
      </c>
      <c r="AS19" s="40">
        <f t="shared" si="34"/>
        <v>2.172093444784419E-2</v>
      </c>
      <c r="AT19" s="40">
        <f t="shared" si="35"/>
        <v>2.0525571150728505E-2</v>
      </c>
      <c r="AU19" s="40">
        <f t="shared" si="36"/>
        <v>1.9684860737884877E-2</v>
      </c>
      <c r="AV19" s="7">
        <f t="shared" si="37"/>
        <v>4.1418228290695247E-3</v>
      </c>
      <c r="AW19" s="7">
        <f t="shared" si="38"/>
        <v>4.7734113752584293E-3</v>
      </c>
      <c r="AX19" s="7">
        <f t="shared" si="39"/>
        <v>3.903352503990444E-2</v>
      </c>
      <c r="AY19" s="7">
        <f t="shared" si="40"/>
        <v>4.0627262580902747E-2</v>
      </c>
      <c r="AZ19" s="7">
        <f t="shared" si="41"/>
        <v>5.6298187114452057E-3</v>
      </c>
      <c r="BA19" s="7">
        <f t="shared" si="42"/>
        <v>2.1817349281780328E-2</v>
      </c>
      <c r="BB19" s="7">
        <f t="shared" si="43"/>
        <v>2.1515684379444469E-2</v>
      </c>
      <c r="BC19" s="7">
        <f t="shared" si="44"/>
        <v>2.0296534459219421E-2</v>
      </c>
      <c r="BD19" s="7">
        <f t="shared" si="45"/>
        <v>1.9684763611544458E-2</v>
      </c>
      <c r="BE19" s="7">
        <f t="shared" si="46"/>
        <v>5.1271546414791997E-3</v>
      </c>
      <c r="BF19" s="7">
        <f t="shared" si="47"/>
        <v>6.1899148915065365E-3</v>
      </c>
      <c r="BG19" s="7">
        <f t="shared" si="48"/>
        <v>4.1394910625662244E-2</v>
      </c>
      <c r="BH19" s="7">
        <f t="shared" si="49"/>
        <v>4.2511168941279216E-2</v>
      </c>
      <c r="BI19" s="7">
        <f t="shared" si="50"/>
        <v>6.2658873712503789E-3</v>
      </c>
      <c r="BJ19" s="7">
        <f t="shared" si="51"/>
        <v>2.3604206968087887E-2</v>
      </c>
      <c r="BK19" s="7">
        <f t="shared" si="52"/>
        <v>2.3393933986769217E-2</v>
      </c>
      <c r="BL19" s="7">
        <f t="shared" si="53"/>
        <v>2.1455546478028231E-2</v>
      </c>
      <c r="BM19" s="33">
        <f t="shared" si="54"/>
        <v>2.1320013479925723E-2</v>
      </c>
      <c r="BN19" s="40">
        <f t="shared" si="55"/>
        <v>1.9956684792873255E-3</v>
      </c>
      <c r="BO19" s="40">
        <f t="shared" si="56"/>
        <v>4.3626918226810406E-3</v>
      </c>
      <c r="BP19" s="40">
        <f t="shared" si="57"/>
        <v>3.9988531123327127E-2</v>
      </c>
      <c r="BQ19" s="40">
        <f t="shared" si="57"/>
        <v>4.1698784596073166E-2</v>
      </c>
      <c r="BR19" s="40">
        <f t="shared" si="57"/>
        <v>5.4059942135962977E-3</v>
      </c>
      <c r="BS19" s="40">
        <f t="shared" si="57"/>
        <v>2.1900594276857324E-2</v>
      </c>
      <c r="BT19" s="40">
        <f t="shared" si="57"/>
        <v>2.1763728123118636E-2</v>
      </c>
      <c r="BU19" s="40">
        <f t="shared" si="57"/>
        <v>2.0604219758986467E-2</v>
      </c>
      <c r="BV19" s="40">
        <f t="shared" si="57"/>
        <v>1.9729728387921325E-2</v>
      </c>
      <c r="BW19" s="40">
        <f t="shared" si="57"/>
        <v>4.1455215927484364E-3</v>
      </c>
      <c r="BX19" s="40">
        <f t="shared" si="57"/>
        <v>4.7814005240161325E-3</v>
      </c>
      <c r="BY19" s="40">
        <f t="shared" si="57"/>
        <v>3.9128278231165187E-2</v>
      </c>
      <c r="BZ19" s="40">
        <f t="shared" si="57"/>
        <v>4.0805200209077151E-2</v>
      </c>
      <c r="CA19" s="40">
        <f t="shared" si="57"/>
        <v>5.6471861649030307E-3</v>
      </c>
      <c r="CB19" s="40">
        <f t="shared" si="57"/>
        <v>2.1864388404770146E-2</v>
      </c>
      <c r="CC19" s="40">
        <f t="shared" si="57"/>
        <v>2.1559565172125737E-2</v>
      </c>
      <c r="CD19" s="40">
        <f t="shared" si="57"/>
        <v>2.0369795678021069E-2</v>
      </c>
      <c r="CE19" s="40">
        <f t="shared" si="57"/>
        <v>1.9729600297435569E-2</v>
      </c>
      <c r="CF19" s="40">
        <f t="shared" si="58"/>
        <v>5.1287828806701966E-3</v>
      </c>
      <c r="CG19" s="40">
        <f t="shared" si="58"/>
        <v>6.1895903233378635E-3</v>
      </c>
      <c r="CH19" s="40">
        <f t="shared" si="58"/>
        <v>4.1389743007381408E-2</v>
      </c>
      <c r="CI19" s="40">
        <f t="shared" si="58"/>
        <v>4.2557848816908161E-2</v>
      </c>
      <c r="CJ19" s="40">
        <f t="shared" si="58"/>
        <v>6.2770908789112163E-3</v>
      </c>
      <c r="CK19" s="40">
        <f t="shared" si="58"/>
        <v>2.3606093954525093E-2</v>
      </c>
      <c r="CL19" s="40">
        <f t="shared" si="58"/>
        <v>2.3391894179591366E-2</v>
      </c>
      <c r="CM19" s="40">
        <f t="shared" si="58"/>
        <v>2.148793297744539E-2</v>
      </c>
      <c r="CN19" s="48">
        <f t="shared" si="58"/>
        <v>2.1326550653152476E-2</v>
      </c>
      <c r="CO19" s="108">
        <f t="shared" si="12"/>
        <v>2.9176635350434336E-3</v>
      </c>
      <c r="CP19" s="40">
        <f t="shared" si="11"/>
        <v>5.7875983245256847E-3</v>
      </c>
      <c r="CQ19" s="40">
        <f t="shared" si="11"/>
        <v>4.8652787146878332E-2</v>
      </c>
      <c r="CR19" s="40">
        <f t="shared" si="11"/>
        <v>5.2236658169035714E-2</v>
      </c>
      <c r="CS19" s="40">
        <f t="shared" si="11"/>
        <v>8.5722752158905145E-3</v>
      </c>
      <c r="CT19" s="40">
        <f t="shared" si="11"/>
        <v>2.7929056999296095E-2</v>
      </c>
      <c r="CU19" s="40">
        <f t="shared" si="11"/>
        <v>2.6978283472814221E-2</v>
      </c>
      <c r="CV19" s="40">
        <f t="shared" si="11"/>
        <v>2.9773674969770899E-2</v>
      </c>
      <c r="CW19" s="48">
        <f t="shared" si="11"/>
        <v>2.5896899082344174E-2</v>
      </c>
    </row>
    <row r="20" spans="1:101" x14ac:dyDescent="0.25">
      <c r="A20" s="89"/>
      <c r="B20" s="2" t="s">
        <v>2</v>
      </c>
      <c r="C20" s="7">
        <v>8.2256745708469397E-3</v>
      </c>
      <c r="D20" s="7">
        <v>6.6049271713523969E-2</v>
      </c>
      <c r="E20" s="7">
        <v>0.14832516513984578</v>
      </c>
      <c r="F20" s="7">
        <v>0.23159817351629561</v>
      </c>
      <c r="G20" s="7">
        <v>0.20112936345010468</v>
      </c>
      <c r="H20" s="7">
        <f t="shared" si="19"/>
        <v>0.10987439678740983</v>
      </c>
      <c r="I20" s="7">
        <f t="shared" si="20"/>
        <v>0.10625595295487263</v>
      </c>
      <c r="J20" s="7">
        <f t="shared" si="21"/>
        <v>0.21389822102955028</v>
      </c>
      <c r="K20" s="7">
        <f t="shared" si="22"/>
        <v>0.12189655380494474</v>
      </c>
      <c r="L20" s="7">
        <v>1.8318931657689361E-2</v>
      </c>
      <c r="M20" s="7">
        <v>6.5518791584231503E-2</v>
      </c>
      <c r="N20" s="40">
        <v>0.15676539526983993</v>
      </c>
      <c r="O20" s="7">
        <v>0.18709242618730904</v>
      </c>
      <c r="P20" s="7">
        <v>0.18299188640976879</v>
      </c>
      <c r="Q20" s="40">
        <f t="shared" si="23"/>
        <v>0.10907732152196987</v>
      </c>
      <c r="R20" s="40">
        <f t="shared" si="24"/>
        <v>0.1101092901611722</v>
      </c>
      <c r="S20" s="40">
        <f t="shared" si="25"/>
        <v>0.1847103390931692</v>
      </c>
      <c r="T20" s="40">
        <f t="shared" si="26"/>
        <v>0.11881501074000952</v>
      </c>
      <c r="U20" s="7">
        <v>2.0219952867500512E-2</v>
      </c>
      <c r="V20" s="7">
        <v>6.6721812623592502E-2</v>
      </c>
      <c r="W20" s="7">
        <v>0.16147453654395905</v>
      </c>
      <c r="X20" s="7">
        <v>0.19316431322197927</v>
      </c>
      <c r="Y20" s="7">
        <v>0.18254056795119147</v>
      </c>
      <c r="Z20" s="7">
        <f t="shared" si="14"/>
        <v>0.11223448931373753</v>
      </c>
      <c r="AA20" s="7">
        <f t="shared" si="15"/>
        <v>0.11302568619777952</v>
      </c>
      <c r="AB20" s="7">
        <f t="shared" si="16"/>
        <v>0.18699276316420776</v>
      </c>
      <c r="AC20" s="7">
        <f t="shared" si="17"/>
        <v>0.12149678754886648</v>
      </c>
      <c r="AD20" s="7">
        <v>1.9088766693165112E-2</v>
      </c>
      <c r="AE20" s="7">
        <v>7.2702751303651947E-2</v>
      </c>
      <c r="AF20" s="7">
        <v>0.14039420413361248</v>
      </c>
      <c r="AG20" s="7">
        <v>0.19213735558413073</v>
      </c>
      <c r="AH20" s="7">
        <v>0.18732251521284993</v>
      </c>
      <c r="AI20" s="7">
        <f t="shared" si="3"/>
        <v>0.10630138339906679</v>
      </c>
      <c r="AJ20" s="7">
        <f t="shared" si="4"/>
        <v>0.10578229080613394</v>
      </c>
      <c r="AK20" s="7">
        <f t="shared" si="10"/>
        <v>0.18934031672315144</v>
      </c>
      <c r="AL20" s="33">
        <f t="shared" si="5"/>
        <v>0.11697530947702005</v>
      </c>
      <c r="AM20" s="7">
        <f t="shared" si="28"/>
        <v>1.4555799016250563E-2</v>
      </c>
      <c r="AN20" s="7">
        <f t="shared" si="29"/>
        <v>6.5716573833608419E-2</v>
      </c>
      <c r="AO20" s="7">
        <f t="shared" si="30"/>
        <v>0.1536185710851235</v>
      </c>
      <c r="AP20" s="7">
        <f t="shared" si="31"/>
        <v>0.20368578441293725</v>
      </c>
      <c r="AQ20" s="7">
        <f t="shared" si="32"/>
        <v>0.18975419626639678</v>
      </c>
      <c r="AR20" s="40">
        <f t="shared" si="33"/>
        <v>0.10937450011588191</v>
      </c>
      <c r="AS20" s="40">
        <f t="shared" si="34"/>
        <v>0.10867262616908985</v>
      </c>
      <c r="AT20" s="40">
        <f t="shared" si="35"/>
        <v>0.19559264104032184</v>
      </c>
      <c r="AU20" s="40">
        <f t="shared" si="36"/>
        <v>0.11996392185897567</v>
      </c>
      <c r="AV20" s="7">
        <f t="shared" si="37"/>
        <v>1.5748050509293725E-2</v>
      </c>
      <c r="AW20" s="7">
        <f t="shared" si="38"/>
        <v>6.6471064958135623E-2</v>
      </c>
      <c r="AX20" s="7">
        <f t="shared" si="39"/>
        <v>0.15657197354378277</v>
      </c>
      <c r="AY20" s="7">
        <f t="shared" si="40"/>
        <v>0.20749385154302158</v>
      </c>
      <c r="AZ20" s="7">
        <f t="shared" si="41"/>
        <v>0.18947114571267348</v>
      </c>
      <c r="BA20" s="7">
        <f t="shared" si="42"/>
        <v>0.11135456114523608</v>
      </c>
      <c r="BB20" s="7">
        <f t="shared" si="43"/>
        <v>0.11050168389396166</v>
      </c>
      <c r="BC20" s="7">
        <f t="shared" si="44"/>
        <v>0.1970240945624652</v>
      </c>
      <c r="BD20" s="7">
        <f t="shared" si="45"/>
        <v>0.12164583492121123</v>
      </c>
      <c r="BE20" s="7">
        <f t="shared" si="46"/>
        <v>1.5038611604403684E-2</v>
      </c>
      <c r="BF20" s="7">
        <f t="shared" si="47"/>
        <v>7.0222092581761583E-2</v>
      </c>
      <c r="BG20" s="7">
        <f t="shared" si="48"/>
        <v>0.14335115430180359</v>
      </c>
      <c r="BH20" s="7">
        <f t="shared" si="49"/>
        <v>0.20684978099257326</v>
      </c>
      <c r="BI20" s="7">
        <f t="shared" si="50"/>
        <v>0.19247020944375745</v>
      </c>
      <c r="BJ20" s="7">
        <f t="shared" si="51"/>
        <v>0.1076335324956651</v>
      </c>
      <c r="BK20" s="7">
        <f t="shared" si="52"/>
        <v>0.10595888924978759</v>
      </c>
      <c r="BL20" s="7">
        <f t="shared" si="53"/>
        <v>0.19849639493513038</v>
      </c>
      <c r="BM20" s="33">
        <f t="shared" si="54"/>
        <v>0.11881012801057853</v>
      </c>
      <c r="BN20" s="40">
        <f t="shared" si="55"/>
        <v>1.4569443721184678E-2</v>
      </c>
      <c r="BO20" s="40">
        <f t="shared" si="56"/>
        <v>6.5815576235745896E-2</v>
      </c>
      <c r="BP20" s="40">
        <f t="shared" si="57"/>
        <v>0.15399745853865321</v>
      </c>
      <c r="BQ20" s="40">
        <f t="shared" si="57"/>
        <v>0.20461788012259502</v>
      </c>
      <c r="BR20" s="40">
        <f t="shared" si="57"/>
        <v>0.19038393575475279</v>
      </c>
      <c r="BS20" s="40">
        <f t="shared" si="57"/>
        <v>0.10960701367350492</v>
      </c>
      <c r="BT20" s="40">
        <f t="shared" si="57"/>
        <v>0.10888672842544847</v>
      </c>
      <c r="BU20" s="40">
        <f t="shared" si="57"/>
        <v>0.19634210076986386</v>
      </c>
      <c r="BV20" s="40">
        <f t="shared" si="57"/>
        <v>0.12023735530281049</v>
      </c>
      <c r="BW20" s="40">
        <f t="shared" si="57"/>
        <v>1.5762113959045514E-2</v>
      </c>
      <c r="BX20" s="40">
        <f t="shared" si="57"/>
        <v>6.6582316049710516E-2</v>
      </c>
      <c r="BY20" s="40">
        <f t="shared" si="57"/>
        <v>0.15695204923871681</v>
      </c>
      <c r="BZ20" s="40">
        <f t="shared" si="57"/>
        <v>0.20840262465395451</v>
      </c>
      <c r="CA20" s="40">
        <f t="shared" si="57"/>
        <v>0.1900556461155152</v>
      </c>
      <c r="CB20" s="40">
        <f t="shared" si="57"/>
        <v>0.11159464626417223</v>
      </c>
      <c r="CC20" s="40">
        <f t="shared" si="57"/>
        <v>0.11072704978966676</v>
      </c>
      <c r="CD20" s="40">
        <f t="shared" si="57"/>
        <v>0.19773526155158538</v>
      </c>
      <c r="CE20" s="40">
        <f t="shared" si="57"/>
        <v>0.12192291196404274</v>
      </c>
      <c r="CF20" s="40">
        <f t="shared" si="58"/>
        <v>1.5043387441784201E-2</v>
      </c>
      <c r="CG20" s="40">
        <f t="shared" si="58"/>
        <v>7.0218410486548796E-2</v>
      </c>
      <c r="CH20" s="40">
        <f t="shared" si="58"/>
        <v>0.14333325876744074</v>
      </c>
      <c r="CI20" s="40">
        <f t="shared" si="58"/>
        <v>0.20707691476214676</v>
      </c>
      <c r="CJ20" s="40">
        <f t="shared" si="58"/>
        <v>0.19281434928193583</v>
      </c>
      <c r="CK20" s="40">
        <f t="shared" si="58"/>
        <v>0.10764213702181089</v>
      </c>
      <c r="CL20" s="40">
        <f t="shared" si="58"/>
        <v>0.10594965028626094</v>
      </c>
      <c r="CM20" s="40">
        <f t="shared" si="58"/>
        <v>0.19879601924838</v>
      </c>
      <c r="CN20" s="48">
        <f t="shared" si="58"/>
        <v>0.11884655774307515</v>
      </c>
      <c r="CO20" s="108">
        <f t="shared" si="12"/>
        <v>1.1740678065171654E-2</v>
      </c>
      <c r="CP20" s="40">
        <f t="shared" si="11"/>
        <v>6.8773369932377496E-2</v>
      </c>
      <c r="CQ20" s="40">
        <f t="shared" si="11"/>
        <v>0.1509750294430928</v>
      </c>
      <c r="CR20" s="40">
        <f t="shared" si="11"/>
        <v>0.24329139599306496</v>
      </c>
      <c r="CS20" s="40">
        <f t="shared" si="11"/>
        <v>0.2764294180741243</v>
      </c>
      <c r="CT20" s="40">
        <f t="shared" si="11"/>
        <v>0.11674050937639781</v>
      </c>
      <c r="CU20" s="40">
        <f t="shared" si="11"/>
        <v>0.10941029544733155</v>
      </c>
      <c r="CV20" s="40">
        <f t="shared" si="11"/>
        <v>0.26033913107871759</v>
      </c>
      <c r="CW20" s="48">
        <f t="shared" si="11"/>
        <v>0.1335053354559943</v>
      </c>
    </row>
    <row r="21" spans="1:101" ht="15.75" thickBot="1" x14ac:dyDescent="0.3">
      <c r="A21" s="90"/>
      <c r="B21" s="34" t="s">
        <v>1</v>
      </c>
      <c r="C21" s="35">
        <v>0</v>
      </c>
      <c r="D21" s="35">
        <v>3.5964754540364556E-3</v>
      </c>
      <c r="E21" s="35">
        <v>6.9252077560987757E-3</v>
      </c>
      <c r="F21" s="35">
        <v>2.8375733854697219E-2</v>
      </c>
      <c r="G21" s="35">
        <v>9.2402464066478375E-3</v>
      </c>
      <c r="H21" s="35">
        <f t="shared" si="19"/>
        <v>7.2192320016807691E-3</v>
      </c>
      <c r="I21" s="35">
        <f t="shared" si="20"/>
        <v>5.2231643058160094E-3</v>
      </c>
      <c r="J21" s="35">
        <f t="shared" si="21"/>
        <v>1.7259539362513412E-2</v>
      </c>
      <c r="K21" s="35">
        <f t="shared" si="22"/>
        <v>7.4854854824477138E-3</v>
      </c>
      <c r="L21" s="35">
        <v>0</v>
      </c>
      <c r="M21" s="35">
        <v>3.5964754540364556E-3</v>
      </c>
      <c r="N21" s="43">
        <v>5.5401662048790209E-3</v>
      </c>
      <c r="O21" s="35">
        <v>2.2143774068915843E-2</v>
      </c>
      <c r="P21" s="35">
        <v>1.1663286004237302E-2</v>
      </c>
      <c r="Q21" s="43">
        <f t="shared" si="23"/>
        <v>6.0040683435571276E-3</v>
      </c>
      <c r="R21" s="43">
        <f t="shared" si="24"/>
        <v>4.5463205568534492E-3</v>
      </c>
      <c r="S21" s="43">
        <f t="shared" si="25"/>
        <v>1.6055445040649895E-2</v>
      </c>
      <c r="T21" s="43">
        <f t="shared" si="26"/>
        <v>6.7496277996751128E-3</v>
      </c>
      <c r="U21" s="35">
        <v>0</v>
      </c>
      <c r="V21" s="35">
        <v>3.5964754540364556E-3</v>
      </c>
      <c r="W21" s="35">
        <v>5.5401662048790209E-3</v>
      </c>
      <c r="X21" s="35">
        <v>2.1181001283280033E-2</v>
      </c>
      <c r="Y21" s="35">
        <v>1.5720081136203039E-2</v>
      </c>
      <c r="Z21" s="35">
        <f t="shared" si="14"/>
        <v>5.8986827884544438E-3</v>
      </c>
      <c r="AA21" s="35">
        <f t="shared" si="15"/>
        <v>4.5463205568534492E-3</v>
      </c>
      <c r="AB21" s="35">
        <f t="shared" si="16"/>
        <v>1.8008641518419119E-2</v>
      </c>
      <c r="AC21" s="35">
        <f t="shared" si="17"/>
        <v>7.1925783142161174E-3</v>
      </c>
      <c r="AD21" s="35">
        <v>3.9277297725782831E-3</v>
      </c>
      <c r="AE21" s="35">
        <v>8.0920697709131965E-3</v>
      </c>
      <c r="AF21" s="35">
        <v>9.8018325163244224E-3</v>
      </c>
      <c r="AG21" s="35">
        <v>2.4390243902280527E-2</v>
      </c>
      <c r="AH21" s="35">
        <v>1.1663286004237302E-2</v>
      </c>
      <c r="AI21" s="35">
        <f t="shared" si="3"/>
        <v>1.0104933253632214E-2</v>
      </c>
      <c r="AJ21" s="35">
        <f t="shared" si="4"/>
        <v>8.9275986584195048E-3</v>
      </c>
      <c r="AK21" s="35">
        <f t="shared" si="10"/>
        <v>1.6996894782088406E-2</v>
      </c>
      <c r="AL21" s="36">
        <f t="shared" si="5"/>
        <v>1.0310234533569459E-2</v>
      </c>
      <c r="AM21" s="35">
        <f t="shared" si="28"/>
        <v>0</v>
      </c>
      <c r="AN21" s="35">
        <f t="shared" si="29"/>
        <v>3.5964754540364556E-3</v>
      </c>
      <c r="AO21" s="35">
        <f t="shared" si="30"/>
        <v>6.056559974134991E-3</v>
      </c>
      <c r="AP21" s="35">
        <f t="shared" si="31"/>
        <v>2.446727490598255E-2</v>
      </c>
      <c r="AQ21" s="35">
        <f t="shared" si="32"/>
        <v>1.0759888882502023E-2</v>
      </c>
      <c r="AR21" s="43">
        <f t="shared" si="33"/>
        <v>6.4571254674598158E-3</v>
      </c>
      <c r="AS21" s="43">
        <f t="shared" si="34"/>
        <v>4.7986724768491421E-3</v>
      </c>
      <c r="AT21" s="43">
        <f t="shared" si="35"/>
        <v>1.6504375114162296E-2</v>
      </c>
      <c r="AU21" s="43">
        <f t="shared" si="36"/>
        <v>7.0239822564841965E-3</v>
      </c>
      <c r="AV21" s="35">
        <f t="shared" si="37"/>
        <v>0</v>
      </c>
      <c r="AW21" s="35">
        <f t="shared" si="38"/>
        <v>3.5964754540364556E-3</v>
      </c>
      <c r="AX21" s="35">
        <f t="shared" si="39"/>
        <v>6.056559974134991E-3</v>
      </c>
      <c r="AY21" s="35">
        <f t="shared" si="40"/>
        <v>2.3863458764841416E-2</v>
      </c>
      <c r="AZ21" s="35">
        <f t="shared" si="41"/>
        <v>1.3304163521887482E-2</v>
      </c>
      <c r="BA21" s="35">
        <f t="shared" si="42"/>
        <v>6.3910314729436583E-3</v>
      </c>
      <c r="BB21" s="35">
        <f t="shared" si="43"/>
        <v>4.7986724768491421E-3</v>
      </c>
      <c r="BC21" s="35">
        <f t="shared" si="44"/>
        <v>1.7729349041232963E-2</v>
      </c>
      <c r="BD21" s="35">
        <f t="shared" si="45"/>
        <v>7.3017847394760685E-3</v>
      </c>
      <c r="BE21" s="35">
        <f t="shared" si="46"/>
        <v>2.4633295312321783E-3</v>
      </c>
      <c r="BF21" s="35">
        <f t="shared" si="47"/>
        <v>6.4159490131689683E-3</v>
      </c>
      <c r="BG21" s="35">
        <f t="shared" si="48"/>
        <v>8.7293223801774081E-3</v>
      </c>
      <c r="BH21" s="35">
        <f t="shared" si="49"/>
        <v>2.5876179235446363E-2</v>
      </c>
      <c r="BI21" s="35">
        <f t="shared" si="50"/>
        <v>1.0759888882502023E-2</v>
      </c>
      <c r="BJ21" s="35">
        <f t="shared" si="51"/>
        <v>9.029039071880374E-3</v>
      </c>
      <c r="BK21" s="35">
        <f t="shared" si="52"/>
        <v>7.5464510555785964E-3</v>
      </c>
      <c r="BL21" s="35">
        <f t="shared" si="53"/>
        <v>1.7094818216039451E-2</v>
      </c>
      <c r="BM21" s="36">
        <f t="shared" si="54"/>
        <v>9.2570655449377651E-3</v>
      </c>
      <c r="BN21" s="43">
        <f t="shared" si="55"/>
        <v>0</v>
      </c>
      <c r="BO21" s="43">
        <f t="shared" si="56"/>
        <v>3.6018935653043932E-3</v>
      </c>
      <c r="BP21" s="43">
        <f t="shared" si="57"/>
        <v>6.0714979765492854E-3</v>
      </c>
      <c r="BQ21" s="43">
        <f t="shared" si="57"/>
        <v>2.4579240706799791E-2</v>
      </c>
      <c r="BR21" s="43">
        <f t="shared" si="57"/>
        <v>1.0795597852595741E-2</v>
      </c>
      <c r="BS21" s="43">
        <f t="shared" si="57"/>
        <v>6.4708523344431295E-3</v>
      </c>
      <c r="BT21" s="43">
        <f t="shared" si="57"/>
        <v>4.8081266203721012E-3</v>
      </c>
      <c r="BU21" s="43">
        <f t="shared" si="57"/>
        <v>1.6567615553288891E-2</v>
      </c>
      <c r="BV21" s="43">
        <f t="shared" si="57"/>
        <v>7.0399920003143693E-3</v>
      </c>
      <c r="BW21" s="43">
        <f t="shared" si="57"/>
        <v>0</v>
      </c>
      <c r="BX21" s="43">
        <f t="shared" si="57"/>
        <v>3.6024947922302375E-3</v>
      </c>
      <c r="BY21" s="43">
        <f t="shared" si="57"/>
        <v>6.0712621662896774E-3</v>
      </c>
      <c r="BZ21" s="43">
        <f t="shared" si="57"/>
        <v>2.3967974968565404E-2</v>
      </c>
      <c r="CA21" s="43">
        <f t="shared" si="57"/>
        <v>1.3345205596704549E-2</v>
      </c>
      <c r="CB21" s="43">
        <f t="shared" si="57"/>
        <v>6.4048108056941611E-3</v>
      </c>
      <c r="CC21" s="43">
        <f t="shared" si="57"/>
        <v>4.8084592699805338E-3</v>
      </c>
      <c r="CD21" s="43">
        <f t="shared" si="57"/>
        <v>1.7793343893257103E-2</v>
      </c>
      <c r="CE21" s="43">
        <f t="shared" si="57"/>
        <v>7.3184162741629461E-3</v>
      </c>
      <c r="CF21" s="43">
        <f t="shared" si="58"/>
        <v>2.4641118149672236E-3</v>
      </c>
      <c r="CG21" s="43">
        <f t="shared" si="58"/>
        <v>6.4156125929018077E-3</v>
      </c>
      <c r="CH21" s="43">
        <f t="shared" si="58"/>
        <v>8.7282326373749886E-3</v>
      </c>
      <c r="CI21" s="43">
        <f t="shared" si="58"/>
        <v>2.5904592870228588E-2</v>
      </c>
      <c r="CJ21" s="43">
        <f t="shared" si="58"/>
        <v>1.0779127737333338E-2</v>
      </c>
      <c r="CK21" s="43">
        <f t="shared" si="58"/>
        <v>9.0297608785605415E-3</v>
      </c>
      <c r="CL21" s="43">
        <f t="shared" si="58"/>
        <v>7.5457930514549985E-3</v>
      </c>
      <c r="CM21" s="43">
        <f t="shared" si="58"/>
        <v>1.7120622327846027E-2</v>
      </c>
      <c r="CN21" s="50">
        <f t="shared" si="58"/>
        <v>9.2599039597021683E-3</v>
      </c>
      <c r="CO21" s="111">
        <f t="shared" si="12"/>
        <v>0</v>
      </c>
      <c r="CP21" s="43">
        <f t="shared" si="11"/>
        <v>3.7448064215751197E-3</v>
      </c>
      <c r="CQ21" s="43">
        <f t="shared" si="11"/>
        <v>7.0489282374355316E-3</v>
      </c>
      <c r="CR21" s="43">
        <f t="shared" si="11"/>
        <v>2.9808403913648373E-2</v>
      </c>
      <c r="CS21" s="43">
        <f t="shared" si="11"/>
        <v>1.2699666986639839E-2</v>
      </c>
      <c r="CT21" s="43">
        <f t="shared" si="11"/>
        <v>7.6703658525038307E-3</v>
      </c>
      <c r="CU21" s="43">
        <f t="shared" si="11"/>
        <v>5.3782205512004676E-3</v>
      </c>
      <c r="CV21" s="43">
        <f t="shared" si="11"/>
        <v>2.1006876349078687E-2</v>
      </c>
      <c r="CW21" s="50">
        <f t="shared" si="11"/>
        <v>8.1983634417121531E-3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2.0813906072045724E-2</v>
      </c>
      <c r="F22" s="31">
        <v>6.3488301795590646E-2</v>
      </c>
      <c r="G22" s="31">
        <v>0.30596472836239469</v>
      </c>
      <c r="H22" s="31">
        <f t="shared" si="19"/>
        <v>1.4959348228458439E-2</v>
      </c>
      <c r="I22" s="31">
        <f t="shared" si="20"/>
        <v>1.0171364320407184E-2</v>
      </c>
      <c r="J22" s="31">
        <f t="shared" si="21"/>
        <v>0.20434779778721646</v>
      </c>
      <c r="K22" s="31">
        <f t="shared" si="22"/>
        <v>5.3297123155812733E-2</v>
      </c>
      <c r="L22" s="32"/>
      <c r="M22" s="32"/>
      <c r="N22" s="31">
        <v>2.1333298188175896E-2</v>
      </c>
      <c r="O22" s="31">
        <v>0.1385606355739217</v>
      </c>
      <c r="P22" s="31">
        <v>0.27582434774098641</v>
      </c>
      <c r="Q22" s="39">
        <f t="shared" si="23"/>
        <v>2.3376680170149336E-2</v>
      </c>
      <c r="R22" s="39">
        <f t="shared" si="24"/>
        <v>1.042518147611168E-2</v>
      </c>
      <c r="S22" s="39">
        <f t="shared" si="25"/>
        <v>0.21829992234729148</v>
      </c>
      <c r="T22" s="39">
        <f t="shared" si="26"/>
        <v>5.6634765831011839E-2</v>
      </c>
      <c r="U22" s="32"/>
      <c r="V22" s="32"/>
      <c r="W22" s="31">
        <v>6.8363268010231598E-2</v>
      </c>
      <c r="X22" s="31">
        <v>0.14783365998185169</v>
      </c>
      <c r="Y22" s="31">
        <v>0.27288365898305422</v>
      </c>
      <c r="Z22" s="39">
        <f t="shared" si="14"/>
        <v>4.2490419827192344E-2</v>
      </c>
      <c r="AA22" s="39">
        <f t="shared" si="15"/>
        <v>3.3407842942060527E-2</v>
      </c>
      <c r="AB22" s="39">
        <f t="shared" si="16"/>
        <v>0.22047775195592151</v>
      </c>
      <c r="AC22" s="39">
        <f t="shared" si="17"/>
        <v>7.2843000056039775E-2</v>
      </c>
      <c r="AD22" s="32"/>
      <c r="AE22" s="32"/>
      <c r="AF22" s="31">
        <v>2.2271111194560825E-2</v>
      </c>
      <c r="AG22" s="31">
        <v>0.14015598865091497</v>
      </c>
      <c r="AH22" s="31">
        <v>0.280042931687701</v>
      </c>
      <c r="AI22" s="39">
        <f t="shared" si="3"/>
        <v>2.3912210162802032E-2</v>
      </c>
      <c r="AJ22" s="39">
        <f t="shared" si="4"/>
        <v>1.0883473049031225E-2</v>
      </c>
      <c r="AK22" s="39">
        <f t="shared" si="10"/>
        <v>0.22141916367771386</v>
      </c>
      <c r="AL22" s="39">
        <f t="shared" si="5"/>
        <v>5.765551054193243E-2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(AM22*cis_wt4+AN22*First_Line_Wt4+AO22*Sec_Line_Wt4+AP22*Active_Wt4)/SUM(cis_wt4,First_Line_Wt4,Sec_Line_Wt4,Active_Wt4)</f>
        <v>2.2084816296718116E-2</v>
      </c>
      <c r="AS22" s="39">
        <f>(AN22*First_Line_Wt4+AO22*Sec_Line_Wt4)/SUM(First_Line_Wt4,Sec_Line_Wt4)</f>
        <v>1.2405966742424194E-2</v>
      </c>
      <c r="AT22" s="39">
        <f>(AP22*Active_Wt4+AQ22*NonActive_wt4)/SUM(Active_Wt4,NonActive_wt4)</f>
        <v>0.20774180532028672</v>
      </c>
      <c r="AU22" s="39">
        <f>(AM22*cis_wt4+AN22*First_Line_Wt4+AO22*Sec_Line_Wt4+AP22*Active_Wt4+AQ22*NonActive_wt4)/SUM(cis_wt4,First_Line_Wt4,Sec_Line_Wt4,Active_Wt4,NonActive_wt4)</f>
        <v>5.5594728372949112E-2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(AV22*cis_wt4+AW22*First_Line_Wt4+AX22*Sec_Line_Wt4+AY22*Active_Wt4)/SUM(cis_wt4,First_Line_Wt4,Sec_Line_Wt4,Active_Wt4)</f>
        <v>3.4437194361194676E-2</v>
      </c>
      <c r="BB22" s="39">
        <f>(AW22*First_Line_Wt4+AX22*Sec_Line_Wt4)/SUM(First_Line_Wt4,Sec_Line_Wt4)</f>
        <v>2.7089836994468711E-2</v>
      </c>
      <c r="BC22" s="39">
        <f>(AY22*Active_Wt4+AZ22*NonActive_wt4)/SUM(Active_Wt4,NonActive_wt4)</f>
        <v>0.20952792073046991</v>
      </c>
      <c r="BD22" s="39">
        <f>(AV22*cis_wt4+AW22*First_Line_Wt4+AX22*Sec_Line_Wt4+AY22*Active_Wt4+AZ22*NonActive_wt4)/SUM(cis_wt4,First_Line_Wt4,Sec_Line_Wt4,Active_Wt4,NonActive_wt4)</f>
        <v>6.603984969599859E-2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59">(BE22*cis_wt4+BF22*First_Line_Wt4+BG22*Sec_Line_Wt4+BH22*Active_Wt4)/SUM(cis_wt4,First_Line_Wt4,Sec_Line_Wt4,Active_Wt4)</f>
        <v>2.2443196046050627E-2</v>
      </c>
      <c r="BK22" s="39">
        <f t="shared" ref="BK22:BK37" si="60">(BF22*First_Line_Wt4+BG22*Sec_Line_Wt4)/SUM(First_Line_Wt4,Sec_Line_Wt4)</f>
        <v>1.2731957650215849E-2</v>
      </c>
      <c r="BL22" s="39">
        <f>(BH22*Active_Wt4+BI22*NonActive_wt4)/SUM(Active_Wt4,NonActive_wt4)</f>
        <v>0.20861139873343346</v>
      </c>
      <c r="BM22" s="39">
        <f t="shared" ref="BM22:BM37" si="61">(BE22*cis_wt4+BF22*First_Line_Wt4+BG22*Sec_Line_Wt4+BH22*Active_Wt4+BI22*NonActive_wt4)/SUM(cis_wt4,First_Line_Wt4,Sec_Line_Wt4,Active_Wt4,NonActive_wt4)</f>
        <v>5.6014832341565318E-2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(BN22*cis_wt4+BO22*First_Line_Wt4+BP22*Sec_Line_Wt4+BQ22*Active_Wt4)/SUM(cis_wt4,First_Line_Wt4,Sec_Line_Wt4,Active_Wt4)</f>
        <v>2.2084816296718116E-2</v>
      </c>
      <c r="BT22" s="39">
        <f>(BO22*First_Line_Wt4+BP22*Sec_Line_Wt4)/SUM(First_Line_Wt4,Sec_Line_Wt4)</f>
        <v>1.2405966742424194E-2</v>
      </c>
      <c r="BU22" s="39">
        <f>(BQ22*Active_Wt4+BR22*NonActive_wt4)/SUM(Active_Wt4,NonActive_wt4)</f>
        <v>0.20774180532028672</v>
      </c>
      <c r="BV22" s="39">
        <f>(BN22*cis_wt4+BO22*First_Line_Wt4+BP22*Sec_Line_Wt4+BQ22*Active_Wt4+BR22*NonActive_wt4)/SUM(cis_wt4,First_Line_Wt4,Sec_Line_Wt4,Active_Wt4,NonActive_wt4)</f>
        <v>5.5594728372949112E-2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(BW22*cis_wt4+BX22*First_Line_Wt4+BY22*Sec_Line_Wt4+BZ22*Active_Wt4)/SUM(cis_wt4,First_Line_Wt4,Sec_Line_Wt4,Active_Wt4)</f>
        <v>3.4437194361194676E-2</v>
      </c>
      <c r="CC22" s="39">
        <f>(BX22*First_Line_Wt4+BY22*Sec_Line_Wt4)/SUM(First_Line_Wt4,Sec_Line_Wt4)</f>
        <v>2.7089836994468711E-2</v>
      </c>
      <c r="CD22" s="39">
        <f>(BZ22*Active_Wt4+CA22*NonActive_wt4)/SUM(Active_Wt4,NonActive_wt4)</f>
        <v>0.20952792073046991</v>
      </c>
      <c r="CE22" s="39">
        <f>(BW22*cis_wt4+BX22*First_Line_Wt4+BY22*Sec_Line_Wt4+BZ22*Active_Wt4+CA22*NonActive_wt4)/SUM(cis_wt4,First_Line_Wt4,Sec_Line_Wt4,Active_Wt4,NonActive_wt4)</f>
        <v>6.603984969599859E-2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2">(CF22*cis_wt4+CG22*First_Line_Wt4+CH22*Sec_Line_Wt4+CI22*Active_Wt4)/SUM(cis_wt4,First_Line_Wt4,Sec_Line_Wt4,Active_Wt4)</f>
        <v>2.2443196046050627E-2</v>
      </c>
      <c r="CL22" s="39">
        <f t="shared" ref="CL22:CL37" si="63">(CG22*First_Line_Wt4+CH22*Sec_Line_Wt4)/SUM(First_Line_Wt4,Sec_Line_Wt4)</f>
        <v>1.2731957650215849E-2</v>
      </c>
      <c r="CM22" s="39">
        <f>(CI22*Active_Wt4+CJ22*NonActive_wt4)/SUM(Active_Wt4,NonActive_wt4)</f>
        <v>0.20861139873343346</v>
      </c>
      <c r="CN22" s="39">
        <f t="shared" ref="CN22:CN37" si="64">(CF22*cis_wt4+CG22*First_Line_Wt4+CH22*Sec_Line_Wt4+CI22*Active_Wt4+CJ22*NonActive_wt4)/SUM(cis_wt4,First_Line_Wt4,Sec_Line_Wt4,Active_Wt4,NonActive_wt4)</f>
        <v>5.6014832341565318E-2</v>
      </c>
      <c r="CO22" s="103"/>
      <c r="CP22" s="104"/>
      <c r="CQ22" s="104"/>
      <c r="CR22" s="104"/>
      <c r="CS22" s="104"/>
      <c r="CT22" s="104"/>
      <c r="CU22" s="104"/>
      <c r="CV22" s="104"/>
      <c r="CW22" s="105"/>
    </row>
    <row r="23" spans="1:101" x14ac:dyDescent="0.25">
      <c r="A23" s="89"/>
      <c r="B23" s="2" t="s">
        <v>15</v>
      </c>
      <c r="C23" s="7">
        <v>0.25517519944118427</v>
      </c>
      <c r="D23" s="7">
        <v>6.7319597289041078E-2</v>
      </c>
      <c r="E23" s="7">
        <v>2.4347809602856971E-2</v>
      </c>
      <c r="F23" s="7">
        <v>8.147697318298229E-2</v>
      </c>
      <c r="G23" s="7">
        <v>0.12422384539568837</v>
      </c>
      <c r="H23" s="7">
        <f t="shared" si="19"/>
        <v>7.1689948912019408E-2</v>
      </c>
      <c r="I23" s="7">
        <f t="shared" si="20"/>
        <v>4.6320093085339895E-2</v>
      </c>
      <c r="J23" s="7">
        <f t="shared" si="21"/>
        <v>0.10630950210282472</v>
      </c>
      <c r="K23" s="7">
        <f t="shared" si="22"/>
        <v>7.8610895523112526E-2</v>
      </c>
      <c r="L23" s="7">
        <v>0.24161411810982292</v>
      </c>
      <c r="M23" s="7">
        <v>3.4366330889039141E-2</v>
      </c>
      <c r="N23" s="7">
        <v>2.9823055643215576E-2</v>
      </c>
      <c r="O23" s="7">
        <v>5.6564117751264929E-2</v>
      </c>
      <c r="P23" s="7">
        <v>0.12450228273704536</v>
      </c>
      <c r="Q23" s="40">
        <f t="shared" si="23"/>
        <v>5.6403646722426641E-2</v>
      </c>
      <c r="R23" s="40">
        <f t="shared" si="24"/>
        <v>3.2146117750130848E-2</v>
      </c>
      <c r="S23" s="40">
        <f t="shared" si="25"/>
        <v>9.60307818471927E-2</v>
      </c>
      <c r="T23" s="40">
        <f t="shared" si="26"/>
        <v>6.537513095817056E-2</v>
      </c>
      <c r="U23" s="7">
        <v>0.23797748783732303</v>
      </c>
      <c r="V23" s="7">
        <v>3.4270824841547864E-2</v>
      </c>
      <c r="W23" s="7">
        <v>2.653205062861673E-2</v>
      </c>
      <c r="X23" s="7">
        <v>4.5224975778339699E-2</v>
      </c>
      <c r="Y23" s="7">
        <v>0.11056481629178631</v>
      </c>
      <c r="Z23" s="40">
        <f t="shared" si="14"/>
        <v>5.3482775152885423E-2</v>
      </c>
      <c r="AA23" s="40">
        <f t="shared" si="15"/>
        <v>3.0489031475101756E-2</v>
      </c>
      <c r="AB23" s="40">
        <f t="shared" si="16"/>
        <v>8.3182220254480993E-2</v>
      </c>
      <c r="AC23" s="40">
        <f t="shared" si="17"/>
        <v>6.1002905689887671E-2</v>
      </c>
      <c r="AD23" s="7">
        <v>0.23055232189101318</v>
      </c>
      <c r="AE23" s="7">
        <v>3.2891440852306622E-2</v>
      </c>
      <c r="AF23" s="7">
        <v>3.6316608291984472E-2</v>
      </c>
      <c r="AG23" s="7">
        <v>5.0335351769967195E-2</v>
      </c>
      <c r="AH23" s="7">
        <v>8.4504201446129676E-2</v>
      </c>
      <c r="AI23" s="7">
        <f t="shared" si="3"/>
        <v>5.648703226977695E-2</v>
      </c>
      <c r="AJ23" s="7">
        <f t="shared" si="4"/>
        <v>3.4565255741581535E-2</v>
      </c>
      <c r="AK23" s="7">
        <f t="shared" si="10"/>
        <v>7.0184732644408013E-2</v>
      </c>
      <c r="AL23" s="33">
        <f t="shared" si="5"/>
        <v>6.0178084048579987E-2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(AM23*cis_wt4+AN23*First_Line_Wt4+AO23*Sec_Line_Wt4+AP23*Active_Wt4)/SUM(cis_wt4,First_Line_Wt4,Sec_Line_Wt4,Active_Wt4)</f>
        <v>6.0124651863576052E-2</v>
      </c>
      <c r="AS23" s="40">
        <f>(AN23*First_Line_Wt4+AO23*Sec_Line_Wt4)/SUM(First_Line_Wt4,Sec_Line_Wt4)</f>
        <v>3.701074132425803E-2</v>
      </c>
      <c r="AT23" s="40">
        <f>(AP23*Active_Wt4+AQ23*NonActive_wt4)/SUM(Active_Wt4,NonActive_wt4)</f>
        <v>9.9572307461127982E-2</v>
      </c>
      <c r="AU23" s="40">
        <f>(AM23*cis_wt4+AN23*First_Line_Wt4+AO23*Sec_Line_Wt4+AP23*Active_Wt4+AQ23*NonActive_wt4)/SUM(cis_wt4,First_Line_Wt4,Sec_Line_Wt4,Active_Wt4,NonActive_wt4)</f>
        <v>6.7278645798817469E-2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(AV23*cis_wt4+AW23*First_Line_Wt4+AX23*Sec_Line_Wt4+AY23*Active_Wt4)/SUM(cis_wt4,First_Line_Wt4,Sec_Line_Wt4,Active_Wt4)</f>
        <v>5.6029638202346792E-2</v>
      </c>
      <c r="BB23" s="40">
        <f>(AW23*First_Line_Wt4+AX23*Sec_Line_Wt4)/SUM(First_Line_Wt4,Sec_Line_Wt4)</f>
        <v>3.5349304080358586E-2</v>
      </c>
      <c r="BC23" s="40">
        <f>(AY23*Active_Wt4+AZ23*NonActive_wt4)/SUM(Active_Wt4,NonActive_wt4)</f>
        <v>8.7465351223679502E-2</v>
      </c>
      <c r="BD23" s="40">
        <f>(AV23*cis_wt4+AW23*First_Line_Wt4+AX23*Sec_Line_Wt4+AY23*Active_Wt4+AZ23*NonActive_wt4)/SUM(cis_wt4,First_Line_Wt4,Sec_Line_Wt4,Active_Wt4,NonActive_wt4)</f>
        <v>6.2757729023961734E-2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59"/>
        <v>5.7171777392825772E-2</v>
      </c>
      <c r="BK23" s="7">
        <f t="shared" si="60"/>
        <v>3.7191193556512944E-2</v>
      </c>
      <c r="BL23" s="7">
        <f>(BH23*Active_Wt4+BI23*NonActive_wt4)/SUM(Active_Wt4,NonActive_wt4)</f>
        <v>7.9758761979063633E-2</v>
      </c>
      <c r="BM23" s="33">
        <f t="shared" si="61"/>
        <v>6.1769972655824408E-2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(BN23*cis_wt4+BO23*First_Line_Wt4+BP23*Sec_Line_Wt4+BQ23*Active_Wt4)/SUM(cis_wt4,First_Line_Wt4,Sec_Line_Wt4,Active_Wt4)</f>
        <v>6.0124651863576052E-2</v>
      </c>
      <c r="BT23" s="40">
        <f>(BO23*First_Line_Wt4+BP23*Sec_Line_Wt4)/SUM(First_Line_Wt4,Sec_Line_Wt4)</f>
        <v>3.701074132425803E-2</v>
      </c>
      <c r="BU23" s="40">
        <f>(BQ23*Active_Wt4+BR23*NonActive_wt4)/SUM(Active_Wt4,NonActive_wt4)</f>
        <v>9.9572307461127982E-2</v>
      </c>
      <c r="BV23" s="40">
        <f>(BN23*cis_wt4+BO23*First_Line_Wt4+BP23*Sec_Line_Wt4+BQ23*Active_Wt4+BR23*NonActive_wt4)/SUM(cis_wt4,First_Line_Wt4,Sec_Line_Wt4,Active_Wt4,NonActive_wt4)</f>
        <v>6.7278645798817469E-2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(BW23*cis_wt4+BX23*First_Line_Wt4+BY23*Sec_Line_Wt4+BZ23*Active_Wt4)/SUM(cis_wt4,First_Line_Wt4,Sec_Line_Wt4,Active_Wt4)</f>
        <v>5.6029638202346792E-2</v>
      </c>
      <c r="CC23" s="40">
        <f>(BX23*First_Line_Wt4+BY23*Sec_Line_Wt4)/SUM(First_Line_Wt4,Sec_Line_Wt4)</f>
        <v>3.5349304080358586E-2</v>
      </c>
      <c r="CD23" s="40">
        <f>(BZ23*Active_Wt4+CA23*NonActive_wt4)/SUM(Active_Wt4,NonActive_wt4)</f>
        <v>8.7465351223679502E-2</v>
      </c>
      <c r="CE23" s="40">
        <f>(BW23*cis_wt4+BX23*First_Line_Wt4+BY23*Sec_Line_Wt4+BZ23*Active_Wt4+CA23*NonActive_wt4)/SUM(cis_wt4,First_Line_Wt4,Sec_Line_Wt4,Active_Wt4,NonActive_wt4)</f>
        <v>6.2757729023961734E-2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2"/>
        <v>5.7171777392825772E-2</v>
      </c>
      <c r="CL23" s="7">
        <f t="shared" si="63"/>
        <v>3.7191193556512944E-2</v>
      </c>
      <c r="CM23" s="7">
        <f>(CI23*Active_Wt4+CJ23*NonActive_wt4)/SUM(Active_Wt4,NonActive_wt4)</f>
        <v>7.9758761979063633E-2</v>
      </c>
      <c r="CN23" s="33">
        <f t="shared" si="64"/>
        <v>6.1769972655824408E-2</v>
      </c>
      <c r="CO23" s="106"/>
      <c r="CP23" s="72"/>
      <c r="CQ23" s="72"/>
      <c r="CR23" s="72"/>
      <c r="CS23" s="72"/>
      <c r="CT23" s="72"/>
      <c r="CU23" s="72"/>
      <c r="CV23" s="72"/>
      <c r="CW23" s="107"/>
    </row>
    <row r="24" spans="1:101" x14ac:dyDescent="0.25">
      <c r="A24" s="89"/>
      <c r="B24" s="2" t="s">
        <v>14</v>
      </c>
      <c r="C24" s="7">
        <v>0.21007769403982654</v>
      </c>
      <c r="D24" s="7">
        <v>3.2307363746239742E-2</v>
      </c>
      <c r="E24" s="8"/>
      <c r="F24" s="8"/>
      <c r="G24" s="8"/>
      <c r="H24" s="7">
        <f>(C24*cis_wt4+D24*First_Line_Wt4+E24*Sec_Line_Wt4+F24*Active_Wt4)/SUM(cis_wt4,First_Line_Wt4,Sec_Line_Wt4,Active_Wt4)</f>
        <v>3.4656450207549656E-2</v>
      </c>
      <c r="I24" s="7">
        <f>(D24*First_Line_Wt4+E24*Sec_Line_Wt4)/SUM(First_Line_Wt4,Sec_Line_Wt4)</f>
        <v>1.6519362889626788E-2</v>
      </c>
      <c r="J24" s="37"/>
      <c r="K24" s="7">
        <f>(C24*cis_wt4+D24*First_Line_Wt4+E24*Sec_Line_Wt4+F24*Active_Wt4+G24*NonActive_wt4)/SUM(cis_wt4,First_Line_Wt4,Sec_Line_Wt4,Active_Wt4,NonActive_wt4)</f>
        <v>3.0090722978635256E-2</v>
      </c>
      <c r="L24" s="7">
        <v>0.20851813377457809</v>
      </c>
      <c r="M24" s="7">
        <v>3.8965759680341251E-2</v>
      </c>
      <c r="N24" s="8"/>
      <c r="O24" s="8"/>
      <c r="P24" s="8"/>
      <c r="Q24" s="40">
        <f t="shared" si="23"/>
        <v>3.7176817956234794E-2</v>
      </c>
      <c r="R24" s="40">
        <f t="shared" si="24"/>
        <v>1.9923925996730825E-2</v>
      </c>
      <c r="S24" s="41"/>
      <c r="T24" s="46">
        <f t="shared" si="26"/>
        <v>3.2279051191010849E-2</v>
      </c>
      <c r="U24" s="7">
        <v>0.20136354076812618</v>
      </c>
      <c r="V24" s="7">
        <v>7.2183980776845416E-2</v>
      </c>
      <c r="W24" s="8"/>
      <c r="X24" s="8"/>
      <c r="Y24" s="8"/>
      <c r="Z24" s="40">
        <f t="shared" si="14"/>
        <v>4.9815236719865617E-2</v>
      </c>
      <c r="AA24" s="40">
        <f t="shared" si="15"/>
        <v>3.6909027385725365E-2</v>
      </c>
      <c r="AB24" s="8"/>
      <c r="AC24" s="40">
        <f t="shared" si="17"/>
        <v>4.3252453129953676E-2</v>
      </c>
      <c r="AD24" s="7">
        <v>0.18053588486761613</v>
      </c>
      <c r="AE24" s="7">
        <v>2.5310623878588512E-2</v>
      </c>
      <c r="AF24" s="8"/>
      <c r="AG24" s="8"/>
      <c r="AH24" s="8"/>
      <c r="AI24" s="7">
        <f t="shared" si="3"/>
        <v>2.8794990242150414E-2</v>
      </c>
      <c r="AJ24" s="7">
        <f t="shared" si="4"/>
        <v>1.2941798163953293E-2</v>
      </c>
      <c r="AK24" s="8"/>
      <c r="AL24" s="33">
        <f t="shared" si="5"/>
        <v>2.5001466375234843E-2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(AM24*cis_wt4+AN24*First_Line_Wt4+AO24*Sec_Line_Wt4+AP24*Active_Wt4)/SUM(cis_wt4,First_Line_Wt4,Sec_Line_Wt4,Active_Wt4)</f>
        <v>3.7167804605961779E-2</v>
      </c>
      <c r="AS24" s="40">
        <f>(AN24*First_Line_Wt4+AO24*Sec_Line_Wt4)/SUM(First_Line_Wt4,Sec_Line_Wt4)</f>
        <v>1.8042266190869589E-2</v>
      </c>
      <c r="AT24" s="41"/>
      <c r="AU24" s="46">
        <f>(AM24*cis_wt4+AN24*First_Line_Wt4+AO24*Sec_Line_Wt4+AP24*Active_Wt4+AQ24*NonActive_wt4)/SUM(cis_wt4,First_Line_Wt4,Sec_Line_Wt4,Active_Wt4,NonActive_wt4)</f>
        <v>3.2271225281993901E-2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(AV24*cis_wt4+AW24*First_Line_Wt4+AX24*Sec_Line_Wt4+AY24*Active_Wt4)/SUM(cis_wt4,First_Line_Wt4,Sec_Line_Wt4,Active_Wt4)</f>
        <v>4.5791857888219031E-2</v>
      </c>
      <c r="BB24" s="40">
        <f>(AW24*First_Line_Wt4+AX24*Sec_Line_Wt4)/SUM(First_Line_Wt4,Sec_Line_Wt4)</f>
        <v>3.0079147464319504E-2</v>
      </c>
      <c r="BC24" s="8"/>
      <c r="BD24" s="40">
        <f>(AV24*cis_wt4+AW24*First_Line_Wt4+AX24*Sec_Line_Wt4+AY24*Active_Wt4+AZ24*NonActive_wt4)/SUM(cis_wt4,First_Line_Wt4,Sec_Line_Wt4,Active_Wt4,NonActive_wt4)</f>
        <v>3.9759124265163912E-2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59"/>
        <v>3.1604625770495408E-2</v>
      </c>
      <c r="BK24" s="7">
        <f t="shared" si="60"/>
        <v>1.3709811196107534E-2</v>
      </c>
      <c r="BL24" s="8"/>
      <c r="BM24" s="33">
        <f t="shared" si="61"/>
        <v>2.7440953508165253E-2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(BN24*cis_wt4+BO24*First_Line_Wt4+BP24*Sec_Line_Wt4+BQ24*Active_Wt4)/SUM(cis_wt4,First_Line_Wt4,Sec_Line_Wt4,Active_Wt4)</f>
        <v>3.7167804605961779E-2</v>
      </c>
      <c r="BT24" s="40">
        <f>(BO24*First_Line_Wt4+BP24*Sec_Line_Wt4)/SUM(First_Line_Wt4,Sec_Line_Wt4)</f>
        <v>1.8042266190869589E-2</v>
      </c>
      <c r="BU24" s="41"/>
      <c r="BV24" s="46">
        <f>(BN24*cis_wt4+BO24*First_Line_Wt4+BP24*Sec_Line_Wt4+BQ24*Active_Wt4+BR24*NonActive_wt4)/SUM(cis_wt4,First_Line_Wt4,Sec_Line_Wt4,Active_Wt4,NonActive_wt4)</f>
        <v>3.2271225281993901E-2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(BW24*cis_wt4+BX24*First_Line_Wt4+BY24*Sec_Line_Wt4+BZ24*Active_Wt4)/SUM(cis_wt4,First_Line_Wt4,Sec_Line_Wt4,Active_Wt4)</f>
        <v>4.5791857888219031E-2</v>
      </c>
      <c r="CC24" s="40">
        <f>(BX24*First_Line_Wt4+BY24*Sec_Line_Wt4)/SUM(First_Line_Wt4,Sec_Line_Wt4)</f>
        <v>3.0079147464319504E-2</v>
      </c>
      <c r="CD24" s="8"/>
      <c r="CE24" s="40">
        <f>(BW24*cis_wt4+BX24*First_Line_Wt4+BY24*Sec_Line_Wt4+BZ24*Active_Wt4+CA24*NonActive_wt4)/SUM(cis_wt4,First_Line_Wt4,Sec_Line_Wt4,Active_Wt4,NonActive_wt4)</f>
        <v>3.9759124265163912E-2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2"/>
        <v>3.1604625770495408E-2</v>
      </c>
      <c r="CL24" s="7">
        <f t="shared" si="63"/>
        <v>1.3709811196107534E-2</v>
      </c>
      <c r="CM24" s="8"/>
      <c r="CN24" s="33">
        <f t="shared" si="64"/>
        <v>2.7440953508165253E-2</v>
      </c>
      <c r="CO24" s="106"/>
      <c r="CP24" s="72"/>
      <c r="CQ24" s="72"/>
      <c r="CR24" s="72"/>
      <c r="CS24" s="72"/>
      <c r="CT24" s="72"/>
      <c r="CU24" s="72"/>
      <c r="CV24" s="72"/>
      <c r="CW24" s="107"/>
    </row>
    <row r="25" spans="1:101" x14ac:dyDescent="0.25">
      <c r="A25" s="89"/>
      <c r="B25" s="2" t="s">
        <v>13</v>
      </c>
      <c r="C25" s="7">
        <v>0.184661766210718</v>
      </c>
      <c r="D25" s="7">
        <v>0.18751851000247427</v>
      </c>
      <c r="E25" s="7">
        <v>0.11881711819160551</v>
      </c>
      <c r="F25" s="40">
        <v>0.11245223467712435</v>
      </c>
      <c r="G25" s="7">
        <v>0.16101914202807285</v>
      </c>
      <c r="H25" s="7">
        <f>(C25*cis_wt4+D25*First_Line_Wt4+E25*Sec_Line_Wt4+F25*Active_Wt4)/SUM(cis_wt4,First_Line_Wt4,Sec_Line_Wt4,Active_Wt4)</f>
        <v>0.15256874599013359</v>
      </c>
      <c r="I25" s="7">
        <f>(D25*First_Line_Wt4+E25*Sec_Line_Wt4)/SUM(First_Line_Wt4,Sec_Line_Wt4)</f>
        <v>0.15394543232024643</v>
      </c>
      <c r="J25" s="7">
        <f>(F25*Active_Wt4+G25*NonActive_wt4)/SUM(Active_Wt4,NonActive_wt4)</f>
        <v>0.1406657405761888</v>
      </c>
      <c r="K25" s="7">
        <f>(C25*cis_wt4+D25*First_Line_Wt4+E25*Sec_Line_Wt4+F25*Active_Wt4+G25*NonActive_wt4)/SUM(cis_wt4,First_Line_Wt4,Sec_Line_Wt4,Active_Wt4,NonActive_wt4)</f>
        <v>0.1536820222505258</v>
      </c>
      <c r="L25" s="7">
        <v>0.17810939847761784</v>
      </c>
      <c r="M25" s="7">
        <v>0.17424691512341112</v>
      </c>
      <c r="N25" s="7">
        <v>0.10865741999445994</v>
      </c>
      <c r="O25" s="7">
        <v>9.8666498567671651E-2</v>
      </c>
      <c r="P25" s="7">
        <v>0.15665015673436636</v>
      </c>
      <c r="Q25" s="40">
        <f t="shared" si="23"/>
        <v>0.141130820965924</v>
      </c>
      <c r="R25" s="40">
        <f t="shared" si="24"/>
        <v>0.14219456280477857</v>
      </c>
      <c r="S25" s="40">
        <f>(O25*Active_Wt4+P25*NonActive_wt4)/SUM(Active_Wt4,NonActive_wt4)</f>
        <v>0.1323503868563384</v>
      </c>
      <c r="T25" s="40">
        <f t="shared" si="26"/>
        <v>0.14317537698560562</v>
      </c>
      <c r="U25" s="7">
        <v>0.17882828526736971</v>
      </c>
      <c r="V25" s="7">
        <v>0.16746489703475895</v>
      </c>
      <c r="W25" s="7">
        <v>0.10362013342445692</v>
      </c>
      <c r="X25" s="7">
        <v>9.7739539783848459E-2</v>
      </c>
      <c r="Y25" s="7">
        <v>0.14801937451894118</v>
      </c>
      <c r="Z25" s="7">
        <f t="shared" si="14"/>
        <v>0.13643406568383226</v>
      </c>
      <c r="AA25" s="7">
        <f t="shared" si="15"/>
        <v>0.13626516218523818</v>
      </c>
      <c r="AB25" s="7">
        <f>(X25*Active_Wt4+Y25*NonActive_wt4)/SUM(Active_Wt4,NonActive_wt4)</f>
        <v>0.12694812009660783</v>
      </c>
      <c r="AC25" s="7">
        <f t="shared" si="17"/>
        <v>0.13796034317870151</v>
      </c>
      <c r="AD25" s="7">
        <v>0.17467934162930335</v>
      </c>
      <c r="AE25" s="7">
        <v>0.16464213107961445</v>
      </c>
      <c r="AF25" s="7">
        <v>0.10207548873350769</v>
      </c>
      <c r="AG25" s="7">
        <v>0.10147402127264687</v>
      </c>
      <c r="AH25" s="7">
        <v>0.14187021552802392</v>
      </c>
      <c r="AI25" s="7">
        <f t="shared" si="3"/>
        <v>0.13468426644130455</v>
      </c>
      <c r="AJ25" s="7">
        <f t="shared" si="4"/>
        <v>0.13406699004630435</v>
      </c>
      <c r="AK25" s="7">
        <f t="shared" ref="AK25:AK37" si="65">(AG25*Active_Wt4+AH25*NonActive_wt4)/SUM(Active_Wt4,NonActive_wt4)</f>
        <v>0.12494099347839459</v>
      </c>
      <c r="AL25" s="33">
        <f t="shared" si="5"/>
        <v>0.13563096130515648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(AM25*cis_wt4+AN25*First_Line_Wt4+AO25*Sec_Line_Wt4+AP25*Active_Wt4)/SUM(cis_wt4,First_Line_Wt4,Sec_Line_Wt4,Active_Wt4)</f>
        <v>0.12460711123238805</v>
      </c>
      <c r="AS25" s="40">
        <f>(AN25*First_Line_Wt4+AO25*Sec_Line_Wt4)/SUM(First_Line_Wt4,Sec_Line_Wt4)</f>
        <v>0.12393808857473924</v>
      </c>
      <c r="AT25" s="40">
        <f>(AP25*Active_Wt4+AQ25*NonActive_wt4)/SUM(Active_Wt4,NonActive_wt4)</f>
        <v>0.11323857591422123</v>
      </c>
      <c r="AU25" s="40">
        <f>(AM25*cis_wt4+AN25*First_Line_Wt4+AO25*Sec_Line_Wt4+AP25*Active_Wt4+AQ25*NonActive_wt4)/SUM(cis_wt4,First_Line_Wt4,Sec_Line_Wt4,Active_Wt4,NonActive_wt4)</f>
        <v>0.12564875281357638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(AV25*cis_wt4+AW25*First_Line_Wt4+AX25*Sec_Line_Wt4+AY25*Active_Wt4)/SUM(cis_wt4,First_Line_Wt4,Sec_Line_Wt4,Active_Wt4)</f>
        <v>0.12078061483522229</v>
      </c>
      <c r="BB25" s="7">
        <f>(AW25*First_Line_Wt4+AX25*Sec_Line_Wt4)/SUM(First_Line_Wt4,Sec_Line_Wt4)</f>
        <v>0.11964577788088174</v>
      </c>
      <c r="BC25" s="7">
        <f>(AY25*Active_Wt4+AZ25*NonActive_wt4)/SUM(Active_Wt4,NonActive_wt4)</f>
        <v>0.10880683788671507</v>
      </c>
      <c r="BD25" s="7">
        <f>(AV25*cis_wt4+AW25*First_Line_Wt4+AX25*Sec_Line_Wt4+AY25*Active_Wt4+AZ25*NonActive_wt4)/SUM(cis_wt4,First_Line_Wt4,Sec_Line_Wt4,Active_Wt4,NonActive_wt4)</f>
        <v>0.12141613748203949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59"/>
        <v>0.11829638535935842</v>
      </c>
      <c r="BK25" s="7">
        <f t="shared" si="60"/>
        <v>0.11693229520487748</v>
      </c>
      <c r="BL25" s="7">
        <f t="shared" ref="BL25:BL37" si="66">(BH25*Active_Wt4+BI25*NonActive_wt4)/SUM(Active_Wt4,NonActive_wt4)</f>
        <v>0.10615374546490491</v>
      </c>
      <c r="BM25" s="33">
        <f t="shared" si="61"/>
        <v>0.11843998645011766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(BN25*cis_wt4+BO25*First_Line_Wt4+BP25*Sec_Line_Wt4+BQ25*Active_Wt4)/SUM(cis_wt4,First_Line_Wt4,Sec_Line_Wt4,Active_Wt4)</f>
        <v>0.12460711123238805</v>
      </c>
      <c r="BT25" s="40">
        <f>(BO25*First_Line_Wt4+BP25*Sec_Line_Wt4)/SUM(First_Line_Wt4,Sec_Line_Wt4)</f>
        <v>0.12393808857473924</v>
      </c>
      <c r="BU25" s="40">
        <f>(BQ25*Active_Wt4+BR25*NonActive_wt4)/SUM(Active_Wt4,NonActive_wt4)</f>
        <v>0.11323857591422123</v>
      </c>
      <c r="BV25" s="40">
        <f>(BN25*cis_wt4+BO25*First_Line_Wt4+BP25*Sec_Line_Wt4+BQ25*Active_Wt4+BR25*NonActive_wt4)/SUM(cis_wt4,First_Line_Wt4,Sec_Line_Wt4,Active_Wt4,NonActive_wt4)</f>
        <v>0.12564875281357638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(BW25*cis_wt4+BX25*First_Line_Wt4+BY25*Sec_Line_Wt4+BZ25*Active_Wt4)/SUM(cis_wt4,First_Line_Wt4,Sec_Line_Wt4,Active_Wt4)</f>
        <v>0.12078061483522229</v>
      </c>
      <c r="CC25" s="7">
        <f>(BX25*First_Line_Wt4+BY25*Sec_Line_Wt4)/SUM(First_Line_Wt4,Sec_Line_Wt4)</f>
        <v>0.11964577788088174</v>
      </c>
      <c r="CD25" s="7">
        <f>(BZ25*Active_Wt4+CA25*NonActive_wt4)/SUM(Active_Wt4,NonActive_wt4)</f>
        <v>0.10880683788671507</v>
      </c>
      <c r="CE25" s="7">
        <f>(BW25*cis_wt4+BX25*First_Line_Wt4+BY25*Sec_Line_Wt4+BZ25*Active_Wt4+CA25*NonActive_wt4)/SUM(cis_wt4,First_Line_Wt4,Sec_Line_Wt4,Active_Wt4,NonActive_wt4)</f>
        <v>0.12141613748203949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2"/>
        <v>0.11829638535935842</v>
      </c>
      <c r="CL25" s="7">
        <f t="shared" si="63"/>
        <v>0.11693229520487748</v>
      </c>
      <c r="CM25" s="7">
        <f t="shared" ref="CM25:CM37" si="67">(CI25*Active_Wt4+CJ25*NonActive_wt4)/SUM(Active_Wt4,NonActive_wt4)</f>
        <v>0.10615374546490491</v>
      </c>
      <c r="CN25" s="33">
        <f t="shared" si="64"/>
        <v>0.11843998645011766</v>
      </c>
      <c r="CO25" s="108">
        <f>C25/SUM(C$9:C$21)</f>
        <v>0.2635716170573964</v>
      </c>
      <c r="CP25" s="40">
        <f t="shared" ref="CP25:CW37" si="68">D25/SUM(D$9:D$21)</f>
        <v>0.19525241570419624</v>
      </c>
      <c r="CQ25" s="40">
        <f t="shared" si="68"/>
        <v>0.12093981422780252</v>
      </c>
      <c r="CR25" s="40">
        <f t="shared" si="68"/>
        <v>0.1181298658005709</v>
      </c>
      <c r="CS25" s="40">
        <f t="shared" si="68"/>
        <v>0.22130248396404292</v>
      </c>
      <c r="CT25" s="40">
        <f t="shared" si="68"/>
        <v>0.16210285237122091</v>
      </c>
      <c r="CU25" s="40">
        <f t="shared" si="68"/>
        <v>0.15851549738656745</v>
      </c>
      <c r="CV25" s="40">
        <f t="shared" si="68"/>
        <v>0.17120664443997455</v>
      </c>
      <c r="CW25" s="48">
        <f t="shared" si="68"/>
        <v>0.16831788343207238</v>
      </c>
    </row>
    <row r="26" spans="1:101" x14ac:dyDescent="0.25">
      <c r="A26" s="89"/>
      <c r="B26" s="2" t="s">
        <v>12</v>
      </c>
      <c r="C26" s="7">
        <v>0.34339770629827321</v>
      </c>
      <c r="D26" s="7">
        <v>0.14523775142523174</v>
      </c>
      <c r="E26" s="7">
        <v>9.5246045678025568E-2</v>
      </c>
      <c r="F26" s="40">
        <v>0.11183559933000189</v>
      </c>
      <c r="G26" s="7">
        <v>0.13723085419903627</v>
      </c>
      <c r="H26" s="7">
        <f>(C26*cis_wt4+D26*First_Line_Wt4+E26*Sec_Line_Wt4+F26*Active_Wt4)/SUM(cis_wt4,First_Line_Wt4,Sec_Line_Wt4,Active_Wt4)</f>
        <v>0.14276253173021966</v>
      </c>
      <c r="I26" s="7">
        <f>(D26*First_Line_Wt4+E26*Sec_Line_Wt4)/SUM(First_Line_Wt4,Sec_Line_Wt4)</f>
        <v>0.12080774533250939</v>
      </c>
      <c r="J26" s="7">
        <f>(F26*Active_Wt4+G26*NonActive_wt4)/SUM(Active_Wt4,NonActive_wt4)</f>
        <v>0.12658822024280444</v>
      </c>
      <c r="K26" s="7">
        <f>(C26*cis_wt4+D26*First_Line_Wt4+E26*Sec_Line_Wt4+F26*Active_Wt4+G26*NonActive_wt4)/SUM(cis_wt4,First_Line_Wt4,Sec_Line_Wt4,Active_Wt4,NonActive_wt4)</f>
        <v>0.14203377472901368</v>
      </c>
      <c r="L26" s="7">
        <v>0.34343125141957181</v>
      </c>
      <c r="M26" s="7">
        <v>0.14903027692385643</v>
      </c>
      <c r="N26" s="7">
        <v>9.4403541780581163E-2</v>
      </c>
      <c r="O26" s="7">
        <v>8.7936297807327951E-2</v>
      </c>
      <c r="P26" s="7">
        <v>0.13067347586260811</v>
      </c>
      <c r="Q26" s="40">
        <f t="shared" si="23"/>
        <v>0.14135283640464805</v>
      </c>
      <c r="R26" s="40">
        <f t="shared" si="24"/>
        <v>0.12233521916519362</v>
      </c>
      <c r="S26" s="40">
        <f>(O26*Active_Wt4+P26*NonActive_wt4)/SUM(Active_Wt4,NonActive_wt4)</f>
        <v>0.11276319519362954</v>
      </c>
      <c r="T26" s="40">
        <f t="shared" si="26"/>
        <v>0.13994591079852919</v>
      </c>
      <c r="U26" s="7">
        <v>0.33961211168575384</v>
      </c>
      <c r="V26" s="7">
        <v>0.14901121338916043</v>
      </c>
      <c r="W26" s="7">
        <v>9.1351278921930928E-2</v>
      </c>
      <c r="X26" s="7">
        <v>8.8074205228101304E-2</v>
      </c>
      <c r="Y26" s="7">
        <v>0.12834986275770607</v>
      </c>
      <c r="Z26" s="7">
        <f t="shared" si="14"/>
        <v>0.13979209758409486</v>
      </c>
      <c r="AA26" s="7">
        <f t="shared" si="15"/>
        <v>0.12083388818518676</v>
      </c>
      <c r="AB26" s="7">
        <f>(X26*Active_Wt4+Y26*NonActive_wt4)/SUM(Active_Wt4,NonActive_wt4)</f>
        <v>0.11147115519423932</v>
      </c>
      <c r="AC26" s="7">
        <f t="shared" si="17"/>
        <v>0.13828466901614836</v>
      </c>
      <c r="AD26" s="7">
        <v>0.34020068900029893</v>
      </c>
      <c r="AE26" s="7">
        <v>0.15035576703772885</v>
      </c>
      <c r="AF26" s="7">
        <v>8.9111822314220671E-2</v>
      </c>
      <c r="AG26" s="7">
        <v>8.3553818695724841E-2</v>
      </c>
      <c r="AH26" s="7">
        <v>0.12007956715780066</v>
      </c>
      <c r="AI26" s="7">
        <f t="shared" si="3"/>
        <v>0.13903752486561868</v>
      </c>
      <c r="AJ26" s="7">
        <f t="shared" si="4"/>
        <v>0.12042700344835541</v>
      </c>
      <c r="AK26" s="7">
        <f t="shared" si="65"/>
        <v>0.10477237009031749</v>
      </c>
      <c r="AL26" s="33">
        <f t="shared" si="5"/>
        <v>0.13653995621121748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(AM26*cis_wt4+AN26*First_Line_Wt4+AO26*Sec_Line_Wt4+AP26*Active_Wt4)/SUM(cis_wt4,First_Line_Wt4,Sec_Line_Wt4,Active_Wt4)</f>
        <v>0.13154595024899368</v>
      </c>
      <c r="AS26" s="40">
        <f>(AN26*First_Line_Wt4+AO26*Sec_Line_Wt4)/SUM(First_Line_Wt4,Sec_Line_Wt4)</f>
        <v>0.11669283002095819</v>
      </c>
      <c r="AT26" s="40">
        <f>(AP26*Active_Wt4+AQ26*NonActive_wt4)/SUM(Active_Wt4,NonActive_wt4)</f>
        <v>0.10824980861745505</v>
      </c>
      <c r="AU26" s="40">
        <f>(AM26*cis_wt4+AN26*First_Line_Wt4+AO26*Sec_Line_Wt4+AP26*Active_Wt4+AQ26*NonActive_wt4)/SUM(cis_wt4,First_Line_Wt4,Sec_Line_Wt4,Active_Wt4,NonActive_wt4)</f>
        <v>0.13114510258860235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(AV26*cis_wt4+AW26*First_Line_Wt4+AX26*Sec_Line_Wt4+AY26*Active_Wt4)/SUM(cis_wt4,First_Line_Wt4,Sec_Line_Wt4,Active_Wt4)</f>
        <v>0.12945307044891136</v>
      </c>
      <c r="BB26" s="7">
        <f>(AW26*First_Line_Wt4+AX26*Sec_Line_Wt4)/SUM(First_Line_Wt4,Sec_Line_Wt4)</f>
        <v>0.11437910210637807</v>
      </c>
      <c r="BC26" s="7">
        <f>(AY26*Active_Wt4+AZ26*NonActive_wt4)/SUM(Active_Wt4,NonActive_wt4)</f>
        <v>0.10595419657528149</v>
      </c>
      <c r="BD26" s="7">
        <f>(AV26*cis_wt4+AW26*First_Line_Wt4+AX26*Sec_Line_Wt4+AY26*Active_Wt4+AZ26*NonActive_wt4)/SUM(cis_wt4,First_Line_Wt4,Sec_Line_Wt4,Active_Wt4,NonActive_wt4)</f>
        <v>0.12886051275622984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59"/>
        <v>0.12792762853406928</v>
      </c>
      <c r="BK26" s="7">
        <f t="shared" si="60"/>
        <v>0.11261772022013303</v>
      </c>
      <c r="BL26" s="7">
        <f t="shared" si="66"/>
        <v>9.9500671752283693E-2</v>
      </c>
      <c r="BM26" s="33">
        <f t="shared" si="61"/>
        <v>0.12643751202799855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(BN26*cis_wt4+BO26*First_Line_Wt4+BP26*Sec_Line_Wt4+BQ26*Active_Wt4)/SUM(cis_wt4,First_Line_Wt4,Sec_Line_Wt4,Active_Wt4)</f>
        <v>0.13154595024899368</v>
      </c>
      <c r="BT26" s="40">
        <f>(BO26*First_Line_Wt4+BP26*Sec_Line_Wt4)/SUM(First_Line_Wt4,Sec_Line_Wt4)</f>
        <v>0.11669283002095819</v>
      </c>
      <c r="BU26" s="40">
        <f>(BQ26*Active_Wt4+BR26*NonActive_wt4)/SUM(Active_Wt4,NonActive_wt4)</f>
        <v>0.10824980861745505</v>
      </c>
      <c r="BV26" s="40">
        <f>(BN26*cis_wt4+BO26*First_Line_Wt4+BP26*Sec_Line_Wt4+BQ26*Active_Wt4+BR26*NonActive_wt4)/SUM(cis_wt4,First_Line_Wt4,Sec_Line_Wt4,Active_Wt4,NonActive_wt4)</f>
        <v>0.13114510258860235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(BW26*cis_wt4+BX26*First_Line_Wt4+BY26*Sec_Line_Wt4+BZ26*Active_Wt4)/SUM(cis_wt4,First_Line_Wt4,Sec_Line_Wt4,Active_Wt4)</f>
        <v>0.12945307044891136</v>
      </c>
      <c r="CC26" s="7">
        <f>(BX26*First_Line_Wt4+BY26*Sec_Line_Wt4)/SUM(First_Line_Wt4,Sec_Line_Wt4)</f>
        <v>0.11437910210637807</v>
      </c>
      <c r="CD26" s="7">
        <f>(BZ26*Active_Wt4+CA26*NonActive_wt4)/SUM(Active_Wt4,NonActive_wt4)</f>
        <v>0.10595419657528149</v>
      </c>
      <c r="CE26" s="7">
        <f>(BW26*cis_wt4+BX26*First_Line_Wt4+BY26*Sec_Line_Wt4+BZ26*Active_Wt4+CA26*NonActive_wt4)/SUM(cis_wt4,First_Line_Wt4,Sec_Line_Wt4,Active_Wt4,NonActive_wt4)</f>
        <v>0.12886051275622984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2"/>
        <v>0.12792762853406928</v>
      </c>
      <c r="CL26" s="7">
        <f t="shared" si="63"/>
        <v>0.11261772022013303</v>
      </c>
      <c r="CM26" s="7">
        <f t="shared" si="67"/>
        <v>9.9500671752283693E-2</v>
      </c>
      <c r="CN26" s="33">
        <f t="shared" si="64"/>
        <v>0.12643751202799855</v>
      </c>
      <c r="CO26" s="108">
        <f t="shared" ref="CO26:CO37" si="69">C26/SUM(C$9:C$21)</f>
        <v>0.49013875801207096</v>
      </c>
      <c r="CP26" s="40">
        <f t="shared" si="68"/>
        <v>0.15122785380946066</v>
      </c>
      <c r="CQ26" s="40">
        <f t="shared" si="68"/>
        <v>9.6947638905511099E-2</v>
      </c>
      <c r="CR26" s="40">
        <f t="shared" si="68"/>
        <v>0.11748209698554811</v>
      </c>
      <c r="CS26" s="40">
        <f t="shared" si="68"/>
        <v>0.18860818986018052</v>
      </c>
      <c r="CT26" s="40">
        <f t="shared" si="68"/>
        <v>0.1516838422903608</v>
      </c>
      <c r="CU26" s="40">
        <f t="shared" si="68"/>
        <v>0.12439407620549428</v>
      </c>
      <c r="CV26" s="40">
        <f t="shared" si="68"/>
        <v>0.1540726570991918</v>
      </c>
      <c r="CW26" s="48">
        <f t="shared" si="68"/>
        <v>0.1555603185601207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42"/>
      <c r="R27" s="42"/>
      <c r="S27" s="42"/>
      <c r="T27" s="42"/>
      <c r="U27" s="8"/>
      <c r="V27" s="8"/>
      <c r="W27" s="8"/>
      <c r="X27" s="8"/>
      <c r="Y27" s="8"/>
      <c r="Z27" s="8"/>
      <c r="AA27" s="8"/>
      <c r="AB27" s="8"/>
      <c r="AC27" s="8"/>
      <c r="AD27" s="7">
        <v>4.712738274890152E-2</v>
      </c>
      <c r="AE27" s="7">
        <v>7.4278223914653024E-2</v>
      </c>
      <c r="AF27" s="7">
        <v>9.8643434981670705E-2</v>
      </c>
      <c r="AG27" s="7">
        <v>0.11415029529183414</v>
      </c>
      <c r="AH27" s="7">
        <v>7.8171123751558824E-2</v>
      </c>
      <c r="AI27" s="44">
        <f t="shared" si="3"/>
        <v>8.5221419400803841E-2</v>
      </c>
      <c r="AJ27" s="44">
        <f t="shared" si="4"/>
        <v>8.6185044174551306E-2</v>
      </c>
      <c r="AK27" s="44">
        <f t="shared" si="65"/>
        <v>9.3249261566136457E-2</v>
      </c>
      <c r="AL27" s="45">
        <f t="shared" si="5"/>
        <v>8.4292595859302114E-2</v>
      </c>
      <c r="AM27" s="8"/>
      <c r="AN27" s="8"/>
      <c r="AO27" s="8"/>
      <c r="AP27" s="8"/>
      <c r="AQ27" s="8"/>
      <c r="AR27" s="42"/>
      <c r="AS27" s="42"/>
      <c r="AT27" s="42"/>
      <c r="AU27" s="42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59"/>
        <v>8.2541070758963012E-2</v>
      </c>
      <c r="BK27" s="44">
        <f t="shared" si="60"/>
        <v>8.1574849748745182E-2</v>
      </c>
      <c r="BL27" s="44">
        <f t="shared" si="66"/>
        <v>9.7845660047495731E-2</v>
      </c>
      <c r="BM27" s="45">
        <f t="shared" si="61"/>
        <v>8.3116595805367302E-2</v>
      </c>
      <c r="BN27" s="8"/>
      <c r="BO27" s="8"/>
      <c r="BP27" s="8"/>
      <c r="BQ27" s="8"/>
      <c r="BR27" s="8"/>
      <c r="BS27" s="42"/>
      <c r="BT27" s="42"/>
      <c r="BU27" s="42"/>
      <c r="BV27" s="42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2"/>
        <v>8.2541070758963012E-2</v>
      </c>
      <c r="CL27" s="44">
        <f t="shared" si="63"/>
        <v>8.1574849748745182E-2</v>
      </c>
      <c r="CM27" s="44">
        <f t="shared" si="67"/>
        <v>9.7845660047495731E-2</v>
      </c>
      <c r="CN27" s="45">
        <f t="shared" si="64"/>
        <v>8.3116595805367302E-2</v>
      </c>
      <c r="CO27" s="109"/>
      <c r="CP27" s="75"/>
      <c r="CQ27" s="41"/>
      <c r="CR27" s="41"/>
      <c r="CS27" s="41"/>
      <c r="CT27" s="41"/>
      <c r="CU27" s="41"/>
      <c r="CV27" s="41"/>
      <c r="CW27" s="110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42"/>
      <c r="R28" s="42"/>
      <c r="S28" s="42"/>
      <c r="T28" s="42"/>
      <c r="U28" s="7">
        <v>0.103249601294883</v>
      </c>
      <c r="V28" s="7">
        <v>0.10830448310550514</v>
      </c>
      <c r="W28" s="7">
        <v>8.0774826719581597E-2</v>
      </c>
      <c r="X28" s="7">
        <v>8.5401925277845944E-2</v>
      </c>
      <c r="Y28" s="7">
        <v>6.7397068983170813E-2</v>
      </c>
      <c r="Z28" s="7">
        <f t="shared" ref="Z28:Z37" si="70">(U28*cis_wt4+V28*First_Line_Wt4+W28*Sec_Line_Wt4+X28*Active_Wt4)/SUM(cis_wt4,First_Line_Wt4,Sec_Line_Wt4,Active_Wt4)</f>
        <v>9.4682340649902247E-2</v>
      </c>
      <c r="AA28" s="7">
        <f t="shared" ref="AA28:AA37" si="71">(V28*First_Line_Wt4+W28*Sec_Line_Wt4)/SUM(First_Line_Wt4,Sec_Line_Wt4)</f>
        <v>9.4851257951725498E-2</v>
      </c>
      <c r="AB28" s="7">
        <f t="shared" ref="AB28:AB37" si="72">(X28*Active_Wt4+Y28*NonActive_wt4)/SUM(Active_Wt4,NonActive_wt4)</f>
        <v>7.4942537456197791E-2</v>
      </c>
      <c r="AC28" s="7">
        <f t="shared" ref="AC28:AC37" si="73">(U28*cis_wt4+V28*First_Line_Wt4+W28*Sec_Line_Wt4+X28*Active_Wt4+Y28*NonActive_wt4)/SUM(cis_wt4,First_Line_Wt4,Sec_Line_Wt4,Active_Wt4,NonActive_wt4)</f>
        <v>9.1087710875327577E-2</v>
      </c>
      <c r="AD28" s="7">
        <v>0.10311441841541889</v>
      </c>
      <c r="AE28" s="7">
        <v>0.10916560477709533</v>
      </c>
      <c r="AF28" s="7">
        <v>0.11245014651224551</v>
      </c>
      <c r="AG28" s="7">
        <v>8.3831916645826024E-2</v>
      </c>
      <c r="AH28" s="7">
        <v>7.3048663501615929E-2</v>
      </c>
      <c r="AI28" s="44">
        <f t="shared" si="3"/>
        <v>0.10703302219217503</v>
      </c>
      <c r="AJ28" s="44">
        <f t="shared" si="4"/>
        <v>0.11077069853019264</v>
      </c>
      <c r="AK28" s="44">
        <f t="shared" si="65"/>
        <v>7.7567705214843588E-2</v>
      </c>
      <c r="AL28" s="45">
        <f t="shared" si="5"/>
        <v>0.10255583797678536</v>
      </c>
      <c r="AM28" s="8"/>
      <c r="AN28" s="8"/>
      <c r="AO28" s="8"/>
      <c r="AP28" s="8"/>
      <c r="AQ28" s="8"/>
      <c r="AR28" s="42"/>
      <c r="AS28" s="42"/>
      <c r="AT28" s="42"/>
      <c r="AU28" s="42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74">(AV28*cis_wt4+AW28*First_Line_Wt4+AX28*Sec_Line_Wt4+AY28*Active_Wt4)/SUM(cis_wt4,First_Line_Wt4,Sec_Line_Wt4,Active_Wt4)</f>
        <v>9.9631997038860734E-2</v>
      </c>
      <c r="BB28" s="7">
        <f t="shared" ref="BB28:BB37" si="75">(AW28*First_Line_Wt4+AX28*Sec_Line_Wt4)/SUM(First_Line_Wt4,Sec_Line_Wt4)</f>
        <v>9.8138642213944E-2</v>
      </c>
      <c r="BC28" s="7">
        <f t="shared" ref="BC28:BC37" si="76">(AY28*Active_Wt4+AZ28*NonActive_wt4)/SUM(Active_Wt4,NonActive_wt4)</f>
        <v>9.7540219169328798E-2</v>
      </c>
      <c r="BD28" s="7">
        <f t="shared" ref="BD28:BD37" si="77">(AV28*cis_wt4+AW28*First_Line_Wt4+AX28*Sec_Line_Wt4+AY28*Active_Wt4+AZ28*NonActive_wt4)/SUM(cis_wt4,First_Line_Wt4,Sec_Line_Wt4,Active_Wt4,NonActive_wt4)</f>
        <v>9.868827810783605E-2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59"/>
        <v>0.10807797530052805</v>
      </c>
      <c r="BK28" s="44">
        <f t="shared" si="60"/>
        <v>0.10976235943491228</v>
      </c>
      <c r="BL28" s="44">
        <f t="shared" si="66"/>
        <v>8.9202460390456373E-2</v>
      </c>
      <c r="BM28" s="45">
        <f t="shared" si="61"/>
        <v>0.10447429809978556</v>
      </c>
      <c r="BN28" s="8"/>
      <c r="BO28" s="8"/>
      <c r="BP28" s="8"/>
      <c r="BQ28" s="8"/>
      <c r="BR28" s="8"/>
      <c r="BS28" s="42"/>
      <c r="BT28" s="42"/>
      <c r="BU28" s="42"/>
      <c r="BV28" s="42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78">(BW28*cis_wt4+BX28*First_Line_Wt4+BY28*Sec_Line_Wt4+BZ28*Active_Wt4)/SUM(cis_wt4,First_Line_Wt4,Sec_Line_Wt4,Active_Wt4)</f>
        <v>9.9631997038860734E-2</v>
      </c>
      <c r="CC28" s="7">
        <f t="shared" ref="CC28:CC37" si="79">(BX28*First_Line_Wt4+BY28*Sec_Line_Wt4)/SUM(First_Line_Wt4,Sec_Line_Wt4)</f>
        <v>9.8138642213944E-2</v>
      </c>
      <c r="CD28" s="7">
        <f t="shared" ref="CD28:CD37" si="80">(BZ28*Active_Wt4+CA28*NonActive_wt4)/SUM(Active_Wt4,NonActive_wt4)</f>
        <v>9.7540219169328798E-2</v>
      </c>
      <c r="CE28" s="7">
        <f t="shared" ref="CE28:CE37" si="81">(BW28*cis_wt4+BX28*First_Line_Wt4+BY28*Sec_Line_Wt4+BZ28*Active_Wt4+CA28*NonActive_wt4)/SUM(cis_wt4,First_Line_Wt4,Sec_Line_Wt4,Active_Wt4,NonActive_wt4)</f>
        <v>9.868827810783605E-2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2"/>
        <v>0.10807797530052805</v>
      </c>
      <c r="CL28" s="44">
        <f t="shared" si="63"/>
        <v>0.10976235943491228</v>
      </c>
      <c r="CM28" s="44">
        <f t="shared" si="67"/>
        <v>8.9202460390456373E-2</v>
      </c>
      <c r="CN28" s="45">
        <f t="shared" si="64"/>
        <v>0.10447429809978556</v>
      </c>
      <c r="CO28" s="109"/>
      <c r="CP28" s="75"/>
      <c r="CQ28" s="41"/>
      <c r="CR28" s="41"/>
      <c r="CS28" s="41"/>
      <c r="CT28" s="41"/>
      <c r="CU28" s="41"/>
      <c r="CV28" s="41"/>
      <c r="CW28" s="110"/>
    </row>
    <row r="29" spans="1:101" x14ac:dyDescent="0.25">
      <c r="A29" s="89"/>
      <c r="B29" s="2" t="s">
        <v>9</v>
      </c>
      <c r="C29" s="7">
        <v>2.5504861745180088E-2</v>
      </c>
      <c r="D29" s="7">
        <v>1.4827894755671782E-2</v>
      </c>
      <c r="E29" s="7">
        <v>1.7437102863328773E-2</v>
      </c>
      <c r="F29" s="7">
        <v>0.12530515506559206</v>
      </c>
      <c r="G29" s="7">
        <v>2.7675735663088927E-2</v>
      </c>
      <c r="H29" s="7">
        <f t="shared" ref="H29:H35" si="82">(C29*cis_wt4+D29*First_Line_Wt4+E29*Sec_Line_Wt4+F29*Active_Wt4)/SUM(cis_wt4,First_Line_Wt4,Sec_Line_Wt4,Active_Wt4)</f>
        <v>2.9025110475430552E-2</v>
      </c>
      <c r="I29" s="7">
        <f t="shared" ref="I29:I35" si="83">(D29*First_Line_Wt4+E29*Sec_Line_Wt4)/SUM(First_Line_Wt4,Sec_Line_Wt4)</f>
        <v>1.6102965670226507E-2</v>
      </c>
      <c r="J29" s="7">
        <f t="shared" ref="J29:J37" si="84">(F29*Active_Wt4+G29*NonActive_wt4)/SUM(Active_Wt4,NonActive_wt4)</f>
        <v>6.8590236400280641E-2</v>
      </c>
      <c r="K29" s="7">
        <f t="shared" ref="K29:K35" si="85">(C29*cis_wt4+D29*First_Line_Wt4+E29*Sec_Line_Wt4+F29*Active_Wt4+G29*NonActive_wt4)/SUM(cis_wt4,First_Line_Wt4,Sec_Line_Wt4,Active_Wt4,NonActive_wt4)</f>
        <v>2.884734047054479E-2</v>
      </c>
      <c r="L29" s="7">
        <v>9.4299543625311733E-2</v>
      </c>
      <c r="M29" s="7">
        <v>7.6669353187281311E-2</v>
      </c>
      <c r="N29" s="7">
        <v>9.2039932741438499E-2</v>
      </c>
      <c r="O29" s="7">
        <v>0.19881516105004768</v>
      </c>
      <c r="P29" s="7">
        <v>0.14955180646694571</v>
      </c>
      <c r="Q29" s="40">
        <f t="shared" ref="Q29:Q37" si="86">(L29*cis_wt4+M29*First_Line_Wt4+N29*Sec_Line_Wt4+O29*Active_Wt4)/SUM(cis_wt4,First_Line_Wt4,Sec_Line_Wt4,Active_Wt4)</f>
        <v>9.7771315374675524E-2</v>
      </c>
      <c r="R29" s="40">
        <f t="shared" ref="R29:R37" si="87">(M29*First_Line_Wt4+N29*Sec_Line_Wt4)/SUM(First_Line_Wt4,Sec_Line_Wt4)</f>
        <v>8.4180666245002284E-2</v>
      </c>
      <c r="S29" s="40">
        <f t="shared" ref="S29:S37" si="88">(O29*Active_Wt4+P29*NonActive_wt4)/SUM(Active_Wt4,NonActive_wt4)</f>
        <v>0.1701970747656035</v>
      </c>
      <c r="T29" s="40">
        <f t="shared" ref="T29:T37" si="89">(L29*cis_wt4+M29*First_Line_Wt4+N29*Sec_Line_Wt4+O29*Active_Wt4+P29*NonActive_wt4)/SUM(cis_wt4,First_Line_Wt4,Sec_Line_Wt4,Active_Wt4,NonActive_wt4)</f>
        <v>0.10459300647952607</v>
      </c>
      <c r="U29" s="7">
        <v>8.5814999337515699E-2</v>
      </c>
      <c r="V29" s="7">
        <v>7.6932456018539902E-2</v>
      </c>
      <c r="W29" s="7">
        <v>9.6449252286660944E-2</v>
      </c>
      <c r="X29" s="7">
        <v>0.19614890492619022</v>
      </c>
      <c r="Y29" s="7">
        <v>0.12466006254939038</v>
      </c>
      <c r="Z29" s="7">
        <f t="shared" si="70"/>
        <v>9.8407967310057229E-2</v>
      </c>
      <c r="AA29" s="7">
        <f t="shared" si="71"/>
        <v>8.6469947180606604E-2</v>
      </c>
      <c r="AB29" s="7">
        <f t="shared" si="72"/>
        <v>0.15461957999840603</v>
      </c>
      <c r="AC29" s="7">
        <f t="shared" si="73"/>
        <v>0.10186648384399144</v>
      </c>
      <c r="AD29" s="7">
        <v>8.864934920458728E-2</v>
      </c>
      <c r="AE29" s="7">
        <v>6.6434528818456184E-2</v>
      </c>
      <c r="AF29" s="7">
        <v>8.8750699558151722E-2</v>
      </c>
      <c r="AG29" s="7">
        <v>0.18158402509877905</v>
      </c>
      <c r="AH29" s="7">
        <v>0.12637471498085603</v>
      </c>
      <c r="AI29" s="7">
        <f t="shared" si="3"/>
        <v>8.9915993226935109E-2</v>
      </c>
      <c r="AJ29" s="7">
        <f t="shared" si="4"/>
        <v>7.7340021619478727E-2</v>
      </c>
      <c r="AK29" s="7">
        <f t="shared" si="65"/>
        <v>0.14951181211145406</v>
      </c>
      <c r="AL29" s="33">
        <f t="shared" si="5"/>
        <v>9.4719156206593894E-2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0">(AM29*cis_wt4+AN29*First_Line_Wt4+AO29*Sec_Line_Wt4+AP29*Active_Wt4)/SUM(cis_wt4,First_Line_Wt4,Sec_Line_Wt4,Active_Wt4)</f>
        <v>9.3655747817250362E-2</v>
      </c>
      <c r="AS29" s="40">
        <f t="shared" ref="AS29:AS37" si="91">(AN29*First_Line_Wt4+AO29*Sec_Line_Wt4)/SUM(First_Line_Wt4,Sec_Line_Wt4)</f>
        <v>7.9751659539129188E-2</v>
      </c>
      <c r="AT29" s="40">
        <f t="shared" ref="AT29:AT37" si="92">(AP29*Active_Wt4+AQ29*NonActive_wt4)/SUM(Active_Wt4,NonActive_wt4)</f>
        <v>0.18092688561674905</v>
      </c>
      <c r="AU29" s="40">
        <f t="shared" ref="AU29:AU37" si="93">(AM29*cis_wt4+AN29*First_Line_Wt4+AO29*Sec_Line_Wt4+AP29*Active_Wt4+AQ29*NonActive_wt4)/SUM(cis_wt4,First_Line_Wt4,Sec_Line_Wt4,Active_Wt4,NonActive_wt4)</f>
        <v>0.10287057356767475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74"/>
        <v>9.1303991032720577E-2</v>
      </c>
      <c r="BB29" s="7">
        <f t="shared" si="75"/>
        <v>8.0298692898411989E-2</v>
      </c>
      <c r="BC29" s="7">
        <f t="shared" si="76"/>
        <v>0.16001642249668141</v>
      </c>
      <c r="BD29" s="7">
        <f t="shared" si="77"/>
        <v>9.8022923198236467E-2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59"/>
        <v>8.1545862937894426E-2</v>
      </c>
      <c r="BK29" s="7">
        <f t="shared" si="60"/>
        <v>6.9816084959390443E-2</v>
      </c>
      <c r="BL29" s="7">
        <f t="shared" si="66"/>
        <v>0.15211216320907639</v>
      </c>
      <c r="BM29" s="33">
        <f t="shared" si="61"/>
        <v>8.9162308512506394E-2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94">(BN29*cis_wt4+BO29*First_Line_Wt4+BP29*Sec_Line_Wt4+BQ29*Active_Wt4)/SUM(cis_wt4,First_Line_Wt4,Sec_Line_Wt4,Active_Wt4)</f>
        <v>9.3655747817250362E-2</v>
      </c>
      <c r="BT29" s="40">
        <f t="shared" ref="BT29:BT37" si="95">(BO29*First_Line_Wt4+BP29*Sec_Line_Wt4)/SUM(First_Line_Wt4,Sec_Line_Wt4)</f>
        <v>7.9751659539129188E-2</v>
      </c>
      <c r="BU29" s="40">
        <f t="shared" ref="BU29:BU37" si="96">(BQ29*Active_Wt4+BR29*NonActive_wt4)/SUM(Active_Wt4,NonActive_wt4)</f>
        <v>0.18092688561674905</v>
      </c>
      <c r="BV29" s="40">
        <f t="shared" ref="BV29:BV37" si="97">(BN29*cis_wt4+BO29*First_Line_Wt4+BP29*Sec_Line_Wt4+BQ29*Active_Wt4+BR29*NonActive_wt4)/SUM(cis_wt4,First_Line_Wt4,Sec_Line_Wt4,Active_Wt4,NonActive_wt4)</f>
        <v>0.10287057356767475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78"/>
        <v>9.1303991032720577E-2</v>
      </c>
      <c r="CC29" s="7">
        <f t="shared" si="79"/>
        <v>8.0298692898411989E-2</v>
      </c>
      <c r="CD29" s="7">
        <f t="shared" si="80"/>
        <v>0.16001642249668141</v>
      </c>
      <c r="CE29" s="7">
        <f t="shared" si="81"/>
        <v>9.8022923198236467E-2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2"/>
        <v>8.1545862937894426E-2</v>
      </c>
      <c r="CL29" s="7">
        <f t="shared" si="63"/>
        <v>6.9816084959390443E-2</v>
      </c>
      <c r="CM29" s="7">
        <f t="shared" si="67"/>
        <v>0.15211216320907639</v>
      </c>
      <c r="CN29" s="33">
        <f t="shared" si="64"/>
        <v>8.9162308512506394E-2</v>
      </c>
      <c r="CO29" s="108">
        <f t="shared" si="69"/>
        <v>3.6403624805210331E-2</v>
      </c>
      <c r="CP29" s="40">
        <f t="shared" si="68"/>
        <v>1.5439447928710059E-2</v>
      </c>
      <c r="CQ29" s="40">
        <f t="shared" si="68"/>
        <v>1.774862084738776E-2</v>
      </c>
      <c r="CR29" s="40">
        <f t="shared" si="68"/>
        <v>0.13163172074364546</v>
      </c>
      <c r="CS29" s="40">
        <f t="shared" si="68"/>
        <v>3.80371486932033E-2</v>
      </c>
      <c r="CT29" s="40">
        <f t="shared" si="68"/>
        <v>3.0838905884180014E-2</v>
      </c>
      <c r="CU29" s="40">
        <f t="shared" si="68"/>
        <v>1.6581002593859154E-2</v>
      </c>
      <c r="CV29" s="40">
        <f t="shared" si="68"/>
        <v>8.3482333134813499E-2</v>
      </c>
      <c r="CW29" s="48">
        <f t="shared" si="68"/>
        <v>3.1594608266744414E-2</v>
      </c>
    </row>
    <row r="30" spans="1:101" x14ac:dyDescent="0.25">
      <c r="A30" s="89"/>
      <c r="B30" s="2" t="s">
        <v>8</v>
      </c>
      <c r="C30" s="7">
        <v>3.8293933966086803E-2</v>
      </c>
      <c r="D30" s="7">
        <v>2.9462534345121152E-2</v>
      </c>
      <c r="E30" s="7">
        <v>3.867733161335471E-2</v>
      </c>
      <c r="F30" s="7">
        <v>4.5520178660657266E-2</v>
      </c>
      <c r="G30" s="7">
        <v>1.8842926300602036E-2</v>
      </c>
      <c r="H30" s="7">
        <f t="shared" si="82"/>
        <v>3.5676410156367057E-2</v>
      </c>
      <c r="I30" s="7">
        <f t="shared" si="83"/>
        <v>3.3965632409918185E-2</v>
      </c>
      <c r="J30" s="7">
        <f t="shared" si="84"/>
        <v>3.0022819288101913E-2</v>
      </c>
      <c r="K30" s="7">
        <f t="shared" si="85"/>
        <v>3.3458724988455237E-2</v>
      </c>
      <c r="L30" s="7">
        <v>2.9995981119832597E-2</v>
      </c>
      <c r="M30" s="7">
        <v>4.6880395236319448E-2</v>
      </c>
      <c r="N30" s="7">
        <v>8.1821240632223999E-2</v>
      </c>
      <c r="O30" s="7">
        <v>8.6659853129001652E-2</v>
      </c>
      <c r="P30" s="7">
        <v>8.0348460799054958E-2</v>
      </c>
      <c r="Q30" s="40">
        <f t="shared" si="86"/>
        <v>6.2941220627199257E-2</v>
      </c>
      <c r="R30" s="40">
        <f t="shared" si="87"/>
        <v>6.3955329030802394E-2</v>
      </c>
      <c r="S30" s="40">
        <f t="shared" si="88"/>
        <v>8.2993436747049676E-2</v>
      </c>
      <c r="T30" s="40">
        <f t="shared" si="89"/>
        <v>6.5234493883892491E-2</v>
      </c>
      <c r="U30" s="7">
        <v>2.6837723129571795E-2</v>
      </c>
      <c r="V30" s="7">
        <v>5.3084298398681694E-2</v>
      </c>
      <c r="W30" s="7">
        <v>8.684252284919261E-2</v>
      </c>
      <c r="X30" s="7">
        <v>8.5374965333835609E-2</v>
      </c>
      <c r="Y30" s="7">
        <v>7.8513337496513874E-2</v>
      </c>
      <c r="Z30" s="7">
        <f t="shared" si="70"/>
        <v>6.6905556983642506E-2</v>
      </c>
      <c r="AA30" s="7">
        <f t="shared" si="71"/>
        <v>6.9581307586081956E-2</v>
      </c>
      <c r="AB30" s="7">
        <f t="shared" si="72"/>
        <v>8.1388905936094672E-2</v>
      </c>
      <c r="AC30" s="7">
        <f t="shared" si="73"/>
        <v>6.8434794953413952E-2</v>
      </c>
      <c r="AD30" s="7">
        <v>3.5234243516243588E-2</v>
      </c>
      <c r="AE30" s="7">
        <v>4.0317298210438689E-2</v>
      </c>
      <c r="AF30" s="7">
        <v>8.1831481486361726E-2</v>
      </c>
      <c r="AG30" s="7">
        <v>8.1221345922917826E-2</v>
      </c>
      <c r="AH30" s="7">
        <v>7.8792262608581229E-2</v>
      </c>
      <c r="AI30" s="7">
        <f t="shared" si="3"/>
        <v>6.0246938994291239E-2</v>
      </c>
      <c r="AJ30" s="7">
        <f t="shared" si="4"/>
        <v>6.0604498561106279E-2</v>
      </c>
      <c r="AK30" s="7">
        <f t="shared" si="65"/>
        <v>7.9810241939641119E-2</v>
      </c>
      <c r="AL30" s="33">
        <f t="shared" si="5"/>
        <v>6.2690146203561267E-2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0"/>
        <v>5.3660295676380164E-2</v>
      </c>
      <c r="AS30" s="40">
        <f t="shared" si="91"/>
        <v>5.3271636368504308E-2</v>
      </c>
      <c r="AT30" s="40">
        <f t="shared" si="92"/>
        <v>7.635281664389737E-2</v>
      </c>
      <c r="AU30" s="40">
        <f t="shared" si="93"/>
        <v>5.6176482190698582E-2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74"/>
        <v>5.7488467390322658E-2</v>
      </c>
      <c r="BB30" s="7">
        <f t="shared" si="75"/>
        <v>5.7751345502085841E-2</v>
      </c>
      <c r="BC30" s="7">
        <f t="shared" si="76"/>
        <v>7.6998529712146463E-2</v>
      </c>
      <c r="BD30" s="7">
        <f t="shared" si="77"/>
        <v>5.9225489886725644E-2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59"/>
        <v>5.4473913562980911E-2</v>
      </c>
      <c r="BK30" s="7">
        <f t="shared" si="60"/>
        <v>5.3904377341055042E-2</v>
      </c>
      <c r="BL30" s="7">
        <f t="shared" si="66"/>
        <v>7.694289434723274E-2</v>
      </c>
      <c r="BM30" s="33">
        <f t="shared" si="61"/>
        <v>5.7315620822876306E-2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94"/>
        <v>5.3660295676380164E-2</v>
      </c>
      <c r="BT30" s="40">
        <f t="shared" si="95"/>
        <v>5.3271636368504308E-2</v>
      </c>
      <c r="BU30" s="40">
        <f t="shared" si="96"/>
        <v>7.635281664389737E-2</v>
      </c>
      <c r="BV30" s="40">
        <f t="shared" si="97"/>
        <v>5.6176482190698582E-2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78"/>
        <v>5.7488467390322658E-2</v>
      </c>
      <c r="CC30" s="7">
        <f t="shared" si="79"/>
        <v>5.7751345502085841E-2</v>
      </c>
      <c r="CD30" s="7">
        <f t="shared" si="80"/>
        <v>7.6998529712146463E-2</v>
      </c>
      <c r="CE30" s="7">
        <f t="shared" si="81"/>
        <v>5.9225489886725644E-2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2"/>
        <v>5.4473913562980911E-2</v>
      </c>
      <c r="CL30" s="7">
        <f t="shared" si="63"/>
        <v>5.3904377341055042E-2</v>
      </c>
      <c r="CM30" s="7">
        <f t="shared" si="67"/>
        <v>7.694289434723274E-2</v>
      </c>
      <c r="CN30" s="33">
        <f t="shared" si="64"/>
        <v>5.7315620822876306E-2</v>
      </c>
      <c r="CO30" s="108">
        <f t="shared" si="69"/>
        <v>5.4657736173785353E-2</v>
      </c>
      <c r="CP30" s="40">
        <f t="shared" si="68"/>
        <v>3.0677670186142422E-2</v>
      </c>
      <c r="CQ30" s="40">
        <f t="shared" si="68"/>
        <v>3.9368311328701361E-2</v>
      </c>
      <c r="CR30" s="40">
        <f t="shared" si="68"/>
        <v>4.7818459204842567E-2</v>
      </c>
      <c r="CS30" s="40">
        <f t="shared" si="68"/>
        <v>2.5897457550404838E-2</v>
      </c>
      <c r="CT30" s="40">
        <f t="shared" si="68"/>
        <v>3.7905849007153082E-2</v>
      </c>
      <c r="CU30" s="40">
        <f t="shared" si="68"/>
        <v>3.4973945211360449E-2</v>
      </c>
      <c r="CV30" s="40">
        <f t="shared" si="68"/>
        <v>3.654127953181064E-2</v>
      </c>
      <c r="CW30" s="48">
        <f t="shared" si="68"/>
        <v>3.664515660271582E-2</v>
      </c>
    </row>
    <row r="31" spans="1:101" x14ac:dyDescent="0.25">
      <c r="A31" s="89"/>
      <c r="B31" s="2" t="s">
        <v>7</v>
      </c>
      <c r="C31" s="7">
        <v>0.13392497881013235</v>
      </c>
      <c r="D31" s="7">
        <v>0.20505690819656788</v>
      </c>
      <c r="E31" s="7">
        <v>9.5490968202987983E-2</v>
      </c>
      <c r="F31" s="7">
        <v>0.1202820824009711</v>
      </c>
      <c r="G31" s="7">
        <v>0.1094000961898583</v>
      </c>
      <c r="H31" s="7">
        <f t="shared" si="82"/>
        <v>0.14628294581681403</v>
      </c>
      <c r="I31" s="7">
        <f t="shared" si="83"/>
        <v>0.15151409461198445</v>
      </c>
      <c r="J31" s="7">
        <f t="shared" si="84"/>
        <v>0.11396051492000667</v>
      </c>
      <c r="K31" s="7">
        <f t="shared" si="85"/>
        <v>0.14142390717283132</v>
      </c>
      <c r="L31" s="7">
        <v>0.13657415507365778</v>
      </c>
      <c r="M31" s="7">
        <v>0.20118726000675044</v>
      </c>
      <c r="N31" s="7">
        <v>9.2011615125881949E-2</v>
      </c>
      <c r="O31" s="7">
        <v>0.1115729266961903</v>
      </c>
      <c r="P31" s="7">
        <v>9.8764730830885716E-2</v>
      </c>
      <c r="Q31" s="40">
        <f t="shared" si="86"/>
        <v>0.14270549671413196</v>
      </c>
      <c r="R31" s="40">
        <f t="shared" si="87"/>
        <v>0.1478351763010336</v>
      </c>
      <c r="S31" s="40">
        <f t="shared" si="88"/>
        <v>0.10413238478581301</v>
      </c>
      <c r="T31" s="40">
        <f t="shared" si="89"/>
        <v>0.13691663057085957</v>
      </c>
      <c r="U31" s="7">
        <v>0.13762510390897506</v>
      </c>
      <c r="V31" s="7">
        <v>0.20010971526222476</v>
      </c>
      <c r="W31" s="7">
        <v>9.1678685910636146E-2</v>
      </c>
      <c r="X31" s="7">
        <v>0.10859665697255036</v>
      </c>
      <c r="Y31" s="7">
        <v>9.7405680821023854E-2</v>
      </c>
      <c r="Z31" s="7">
        <f t="shared" si="70"/>
        <v>0.14192600125808372</v>
      </c>
      <c r="AA31" s="7">
        <f t="shared" si="71"/>
        <v>0.14712151115703667</v>
      </c>
      <c r="AB31" s="7">
        <f t="shared" si="72"/>
        <v>0.10209559094036835</v>
      </c>
      <c r="AC31" s="7">
        <f t="shared" si="73"/>
        <v>0.13606078315172387</v>
      </c>
      <c r="AD31" s="7">
        <v>0.13696891821992968</v>
      </c>
      <c r="AE31" s="7">
        <v>0.19895302138943807</v>
      </c>
      <c r="AF31" s="7">
        <v>8.9240105734020678E-2</v>
      </c>
      <c r="AG31" s="7">
        <v>0.10518170129991088</v>
      </c>
      <c r="AH31" s="7">
        <v>0.10092232575981532</v>
      </c>
      <c r="AI31" s="7">
        <f t="shared" si="3"/>
        <v>0.14008037923790745</v>
      </c>
      <c r="AJ31" s="7">
        <f t="shared" si="4"/>
        <v>0.145338383564003</v>
      </c>
      <c r="AK31" s="7">
        <f t="shared" si="65"/>
        <v>0.10270734327545517</v>
      </c>
      <c r="AL31" s="33">
        <f t="shared" si="5"/>
        <v>0.13492159956123806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0"/>
        <v>0.12155614709889963</v>
      </c>
      <c r="AS31" s="40">
        <f t="shared" si="91"/>
        <v>0.12509498069568567</v>
      </c>
      <c r="AT31" s="40">
        <f t="shared" si="92"/>
        <v>9.5672998514611987E-2</v>
      </c>
      <c r="AU31" s="40">
        <f t="shared" si="93"/>
        <v>0.11807997521167242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74"/>
        <v>0.12082980266805129</v>
      </c>
      <c r="BB31" s="7">
        <f t="shared" si="75"/>
        <v>0.12484741942693633</v>
      </c>
      <c r="BC31" s="7">
        <f t="shared" si="76"/>
        <v>9.1665387181503397E-2</v>
      </c>
      <c r="BD31" s="7">
        <f t="shared" si="77"/>
        <v>0.11681733658121625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59"/>
        <v>0.1187603920142478</v>
      </c>
      <c r="BK31" s="7">
        <f t="shared" si="60"/>
        <v>0.12287844902520793</v>
      </c>
      <c r="BL31" s="7">
        <f t="shared" si="66"/>
        <v>8.8263233824812479E-2</v>
      </c>
      <c r="BM31" s="33">
        <f t="shared" si="61"/>
        <v>0.11455802141033289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94"/>
        <v>0.12155614709889963</v>
      </c>
      <c r="BT31" s="40">
        <f t="shared" si="95"/>
        <v>0.12509498069568567</v>
      </c>
      <c r="BU31" s="40">
        <f t="shared" si="96"/>
        <v>9.5672998514611987E-2</v>
      </c>
      <c r="BV31" s="40">
        <f t="shared" si="97"/>
        <v>0.11807997521167242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78"/>
        <v>0.12082980266805129</v>
      </c>
      <c r="CC31" s="7">
        <f t="shared" si="79"/>
        <v>0.12484741942693633</v>
      </c>
      <c r="CD31" s="7">
        <f t="shared" si="80"/>
        <v>9.1665387181503397E-2</v>
      </c>
      <c r="CE31" s="7">
        <f t="shared" si="81"/>
        <v>0.11681733658121625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2"/>
        <v>0.1187603920142478</v>
      </c>
      <c r="CL31" s="7">
        <f t="shared" si="63"/>
        <v>0.12287844902520793</v>
      </c>
      <c r="CM31" s="7">
        <f t="shared" si="67"/>
        <v>8.8263233824812479E-2</v>
      </c>
      <c r="CN31" s="33">
        <f t="shared" si="64"/>
        <v>0.11455802141033289</v>
      </c>
      <c r="CO31" s="108">
        <f t="shared" si="69"/>
        <v>0.19115393485993495</v>
      </c>
      <c r="CP31" s="40">
        <f t="shared" si="68"/>
        <v>0.21351415751802413</v>
      </c>
      <c r="CQ31" s="40">
        <f t="shared" si="68"/>
        <v>9.7196937029552385E-2</v>
      </c>
      <c r="CR31" s="40">
        <f t="shared" si="68"/>
        <v>0.12635503681217977</v>
      </c>
      <c r="CS31" s="40">
        <f t="shared" si="68"/>
        <v>0.15035798059649264</v>
      </c>
      <c r="CT31" s="40">
        <f t="shared" si="68"/>
        <v>0.15542424902478907</v>
      </c>
      <c r="CU31" s="40">
        <f t="shared" si="68"/>
        <v>0.15601198234015723</v>
      </c>
      <c r="CV31" s="40">
        <f t="shared" si="68"/>
        <v>0.13870326405126598</v>
      </c>
      <c r="CW31" s="48">
        <f t="shared" si="68"/>
        <v>0.15489237045059384</v>
      </c>
    </row>
    <row r="32" spans="1:101" x14ac:dyDescent="0.25">
      <c r="A32" s="89"/>
      <c r="B32" s="2" t="s">
        <v>6</v>
      </c>
      <c r="C32" s="7">
        <v>6.5059352157295219E-2</v>
      </c>
      <c r="D32" s="7">
        <v>0.10115895236257072</v>
      </c>
      <c r="E32" s="7">
        <v>0.13285052487691659</v>
      </c>
      <c r="F32" s="7">
        <v>0.13011592138147438</v>
      </c>
      <c r="G32" s="7">
        <v>0.12745190152164765</v>
      </c>
      <c r="H32" s="7">
        <f t="shared" si="82"/>
        <v>0.11280467649152268</v>
      </c>
      <c r="I32" s="7">
        <f t="shared" si="83"/>
        <v>0.11664602762918512</v>
      </c>
      <c r="J32" s="7">
        <f t="shared" si="84"/>
        <v>0.1285683379727281</v>
      </c>
      <c r="K32" s="7">
        <f t="shared" si="85"/>
        <v>0.11473433846635211</v>
      </c>
      <c r="L32" s="7">
        <v>7.0752345713747583E-2</v>
      </c>
      <c r="M32" s="7">
        <v>9.3774131629132451E-2</v>
      </c>
      <c r="N32" s="7">
        <v>9.9270625794828912E-2</v>
      </c>
      <c r="O32" s="7">
        <v>8.4256168596958447E-2</v>
      </c>
      <c r="P32" s="7">
        <v>9.4820001890188965E-2</v>
      </c>
      <c r="Q32" s="40">
        <f t="shared" si="86"/>
        <v>9.2475236151265808E-2</v>
      </c>
      <c r="R32" s="40">
        <f t="shared" si="87"/>
        <v>9.6460164921046726E-2</v>
      </c>
      <c r="S32" s="40">
        <f t="shared" si="88"/>
        <v>9.0392914566423024E-2</v>
      </c>
      <c r="T32" s="40">
        <f t="shared" si="89"/>
        <v>9.2784141440627924E-2</v>
      </c>
      <c r="U32" s="7">
        <v>7.0092109211499748E-2</v>
      </c>
      <c r="V32" s="7">
        <v>9.2488476543211004E-2</v>
      </c>
      <c r="W32" s="7">
        <v>9.8418031541413042E-2</v>
      </c>
      <c r="X32" s="7">
        <v>7.9233412332270964E-2</v>
      </c>
      <c r="Y32" s="7">
        <v>9.2656968518842558E-2</v>
      </c>
      <c r="Z32" s="7">
        <f t="shared" si="70"/>
        <v>9.101161911196165E-2</v>
      </c>
      <c r="AA32" s="7">
        <f t="shared" si="71"/>
        <v>9.538613851669353E-2</v>
      </c>
      <c r="AB32" s="7">
        <f t="shared" si="72"/>
        <v>8.7031429589568374E-2</v>
      </c>
      <c r="AC32" s="7">
        <f t="shared" si="73"/>
        <v>9.1228381548480258E-2</v>
      </c>
      <c r="AD32" s="7">
        <v>7.0740084988693525E-2</v>
      </c>
      <c r="AE32" s="7">
        <v>9.3511923080121892E-2</v>
      </c>
      <c r="AF32" s="7">
        <v>9.2713893195793665E-2</v>
      </c>
      <c r="AG32" s="7">
        <v>7.2286027760139204E-2</v>
      </c>
      <c r="AH32" s="7">
        <v>9.6210382985952109E-2</v>
      </c>
      <c r="AI32" s="7">
        <f t="shared" si="3"/>
        <v>8.8534883877474962E-2</v>
      </c>
      <c r="AJ32" s="7">
        <f t="shared" si="4"/>
        <v>9.3121940889178093E-2</v>
      </c>
      <c r="AK32" s="7">
        <f t="shared" si="65"/>
        <v>8.6184173104607034E-2</v>
      </c>
      <c r="AL32" s="33">
        <f t="shared" si="5"/>
        <v>8.9546073282772115E-2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0"/>
        <v>0.10997446322079037</v>
      </c>
      <c r="AS32" s="40">
        <f t="shared" si="91"/>
        <v>0.11697411849410835</v>
      </c>
      <c r="AT32" s="40">
        <f t="shared" si="92"/>
        <v>8.766377486485108E-2</v>
      </c>
      <c r="AU32" s="40">
        <f t="shared" si="93"/>
        <v>0.10776676921725351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74"/>
        <v>0.10592442689255767</v>
      </c>
      <c r="BB32" s="7">
        <f t="shared" si="75"/>
        <v>0.11259076120704757</v>
      </c>
      <c r="BC32" s="7">
        <f t="shared" si="76"/>
        <v>8.4504444819253371E-2</v>
      </c>
      <c r="BD32" s="7">
        <f t="shared" si="77"/>
        <v>0.10397916651923669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59"/>
        <v>0.10457982781148854</v>
      </c>
      <c r="BK32" s="7">
        <f t="shared" si="60"/>
        <v>0.11170288042950376</v>
      </c>
      <c r="BL32" s="7">
        <f t="shared" si="66"/>
        <v>8.1803855868120182E-2</v>
      </c>
      <c r="BM32" s="33">
        <f t="shared" si="61"/>
        <v>0.10268044371026204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94"/>
        <v>0.10997446322079037</v>
      </c>
      <c r="BT32" s="40">
        <f t="shared" si="95"/>
        <v>0.11697411849410835</v>
      </c>
      <c r="BU32" s="40">
        <f t="shared" si="96"/>
        <v>8.766377486485108E-2</v>
      </c>
      <c r="BV32" s="40">
        <f t="shared" si="97"/>
        <v>0.10776676921725351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78"/>
        <v>0.10592442689255767</v>
      </c>
      <c r="CC32" s="7">
        <f t="shared" si="79"/>
        <v>0.11259076120704757</v>
      </c>
      <c r="CD32" s="7">
        <f t="shared" si="80"/>
        <v>8.4504444819253371E-2</v>
      </c>
      <c r="CE32" s="7">
        <f t="shared" si="81"/>
        <v>0.10397916651923669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2"/>
        <v>0.10457982781148854</v>
      </c>
      <c r="CL32" s="7">
        <f t="shared" si="63"/>
        <v>0.11170288042950376</v>
      </c>
      <c r="CM32" s="7">
        <f t="shared" si="67"/>
        <v>8.1803855868120182E-2</v>
      </c>
      <c r="CN32" s="33">
        <f t="shared" si="64"/>
        <v>0.10268044371026204</v>
      </c>
      <c r="CO32" s="108">
        <f t="shared" si="69"/>
        <v>9.2860579667788476E-2</v>
      </c>
      <c r="CP32" s="40">
        <f t="shared" si="68"/>
        <v>0.1053310940804565</v>
      </c>
      <c r="CQ32" s="40">
        <f t="shared" si="68"/>
        <v>0.13522393105655617</v>
      </c>
      <c r="CR32" s="40">
        <f t="shared" si="68"/>
        <v>0.13668537913402592</v>
      </c>
      <c r="CS32" s="40">
        <f t="shared" si="68"/>
        <v>0.17516813241846574</v>
      </c>
      <c r="CT32" s="40">
        <f t="shared" si="68"/>
        <v>0.11985390390028612</v>
      </c>
      <c r="CU32" s="40">
        <f t="shared" si="68"/>
        <v>0.12010881264306141</v>
      </c>
      <c r="CV32" s="40">
        <f t="shared" si="68"/>
        <v>0.15648269177250809</v>
      </c>
      <c r="CW32" s="48">
        <f t="shared" si="68"/>
        <v>0.12566102869308984</v>
      </c>
    </row>
    <row r="33" spans="1:101" x14ac:dyDescent="0.25">
      <c r="A33" s="89"/>
      <c r="B33" s="2" t="s">
        <v>5</v>
      </c>
      <c r="C33" s="7">
        <v>0.17094708409653017</v>
      </c>
      <c r="D33" s="7">
        <v>0.14907442729406642</v>
      </c>
      <c r="E33" s="7">
        <v>0.13265693419984204</v>
      </c>
      <c r="F33" s="7">
        <v>0.13461440955960322</v>
      </c>
      <c r="G33" s="7">
        <v>0.11017422230981426</v>
      </c>
      <c r="H33" s="7">
        <f t="shared" si="82"/>
        <v>0.14342750261238704</v>
      </c>
      <c r="I33" s="7">
        <f t="shared" si="83"/>
        <v>0.14105150728514987</v>
      </c>
      <c r="J33" s="7">
        <f t="shared" si="84"/>
        <v>0.12041660688373046</v>
      </c>
      <c r="K33" s="7">
        <f t="shared" si="85"/>
        <v>0.13904663248809759</v>
      </c>
      <c r="L33" s="7">
        <v>0.17856321053270061</v>
      </c>
      <c r="M33" s="7">
        <v>0.1516157669443165</v>
      </c>
      <c r="N33" s="7">
        <v>0.12793041638449282</v>
      </c>
      <c r="O33" s="7">
        <v>0.11496527932999784</v>
      </c>
      <c r="P33" s="7">
        <v>0.10601963662966631</v>
      </c>
      <c r="Q33" s="40">
        <f t="shared" si="86"/>
        <v>0.14126588144581076</v>
      </c>
      <c r="R33" s="40">
        <f t="shared" si="87"/>
        <v>0.14004118172390531</v>
      </c>
      <c r="S33" s="40">
        <f t="shared" si="88"/>
        <v>0.10976857324218892</v>
      </c>
      <c r="T33" s="40">
        <f t="shared" si="89"/>
        <v>0.13662245320343994</v>
      </c>
      <c r="U33" s="7">
        <v>0.15238409367947361</v>
      </c>
      <c r="V33" s="7">
        <v>0.14342658927713101</v>
      </c>
      <c r="W33" s="7">
        <v>0.11161572251440856</v>
      </c>
      <c r="X33" s="7">
        <v>0.10190763034571183</v>
      </c>
      <c r="Y33" s="7">
        <v>8.8826727005536163E-2</v>
      </c>
      <c r="Z33" s="7">
        <f t="shared" si="70"/>
        <v>0.12756304613508154</v>
      </c>
      <c r="AA33" s="7">
        <f t="shared" si="71"/>
        <v>0.12788121715564624</v>
      </c>
      <c r="AB33" s="7">
        <f t="shared" si="72"/>
        <v>9.4308667107507405E-2</v>
      </c>
      <c r="AC33" s="7">
        <f t="shared" si="73"/>
        <v>0.12245982679384745</v>
      </c>
      <c r="AD33" s="7">
        <v>0.15298677559895743</v>
      </c>
      <c r="AE33" s="7">
        <v>0.14372852597567726</v>
      </c>
      <c r="AF33" s="7">
        <v>0.10678781914068665</v>
      </c>
      <c r="AG33" s="7">
        <v>9.2731628813709055E-2</v>
      </c>
      <c r="AH33" s="7">
        <v>8.787287894416515E-2</v>
      </c>
      <c r="AI33" s="7">
        <f t="shared" si="3"/>
        <v>0.12488437919824215</v>
      </c>
      <c r="AJ33" s="7">
        <f t="shared" si="4"/>
        <v>0.12567629751978535</v>
      </c>
      <c r="AK33" s="7">
        <f t="shared" si="65"/>
        <v>8.9909082030651871E-2</v>
      </c>
      <c r="AL33" s="33">
        <f t="shared" si="5"/>
        <v>0.12000839179961932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0"/>
        <v>0.15246214044908682</v>
      </c>
      <c r="AS33" s="40">
        <f t="shared" si="91"/>
        <v>0.15544099459883429</v>
      </c>
      <c r="AT33" s="40">
        <f t="shared" si="92"/>
        <v>0.11010085386510392</v>
      </c>
      <c r="AU33" s="40">
        <f t="shared" si="93"/>
        <v>0.14676786670956513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74"/>
        <v>0.14226886893096669</v>
      </c>
      <c r="BB33" s="7">
        <f t="shared" si="75"/>
        <v>0.14553573032804082</v>
      </c>
      <c r="BC33" s="7">
        <f t="shared" si="76"/>
        <v>9.9701918226054259E-2</v>
      </c>
      <c r="BD33" s="7">
        <f t="shared" si="77"/>
        <v>0.13591264376084836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59"/>
        <v>0.13576241227081753</v>
      </c>
      <c r="BK33" s="7">
        <f t="shared" si="60"/>
        <v>0.13915332930058277</v>
      </c>
      <c r="BL33" s="7">
        <f t="shared" si="66"/>
        <v>9.3915657417002543E-2</v>
      </c>
      <c r="BM33" s="33">
        <f t="shared" si="61"/>
        <v>0.13006841428580695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94"/>
        <v>0.15246214044908682</v>
      </c>
      <c r="BT33" s="40">
        <f t="shared" si="95"/>
        <v>0.15544099459883429</v>
      </c>
      <c r="BU33" s="40">
        <f t="shared" si="96"/>
        <v>0.11010085386510392</v>
      </c>
      <c r="BV33" s="40">
        <f t="shared" si="97"/>
        <v>0.14676786670956513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78"/>
        <v>0.14226886893096669</v>
      </c>
      <c r="CC33" s="7">
        <f t="shared" si="79"/>
        <v>0.14553573032804082</v>
      </c>
      <c r="CD33" s="7">
        <f t="shared" si="80"/>
        <v>9.9701918226054259E-2</v>
      </c>
      <c r="CE33" s="7">
        <f t="shared" si="81"/>
        <v>0.13591264376084836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2"/>
        <v>0.13576241227081753</v>
      </c>
      <c r="CL33" s="7">
        <f t="shared" si="63"/>
        <v>0.13915332930058277</v>
      </c>
      <c r="CM33" s="7">
        <f t="shared" si="67"/>
        <v>9.3915657417002543E-2</v>
      </c>
      <c r="CN33" s="33">
        <f t="shared" si="64"/>
        <v>0.13006841428580695</v>
      </c>
      <c r="CO33" s="108">
        <f t="shared" si="69"/>
        <v>0.24399636324909163</v>
      </c>
      <c r="CP33" s="40">
        <f t="shared" si="68"/>
        <v>0.15522276733375265</v>
      </c>
      <c r="CQ33" s="40">
        <f t="shared" si="68"/>
        <v>0.13502688183605685</v>
      </c>
      <c r="CR33" s="40">
        <f t="shared" si="68"/>
        <v>0.14141099269176091</v>
      </c>
      <c r="CS33" s="40">
        <f t="shared" si="68"/>
        <v>0.1514219288394775</v>
      </c>
      <c r="CT33" s="40">
        <f t="shared" si="68"/>
        <v>0.1523903675753632</v>
      </c>
      <c r="CU33" s="40">
        <f t="shared" si="68"/>
        <v>0.14523879986200802</v>
      </c>
      <c r="CV33" s="40">
        <f t="shared" si="68"/>
        <v>0.14656108242820304</v>
      </c>
      <c r="CW33" s="48">
        <f t="shared" si="68"/>
        <v>0.15228869672603326</v>
      </c>
    </row>
    <row r="34" spans="1:101" x14ac:dyDescent="0.25">
      <c r="A34" s="89"/>
      <c r="B34" s="2" t="s">
        <v>4</v>
      </c>
      <c r="C34" s="7">
        <v>2.2855941717897395E-2</v>
      </c>
      <c r="D34" s="7">
        <v>9.7237246619085199E-2</v>
      </c>
      <c r="E34" s="7">
        <v>0.1091683478246631</v>
      </c>
      <c r="F34" s="7">
        <v>0.12954710676395609</v>
      </c>
      <c r="G34" s="7">
        <v>0.10553999375013862</v>
      </c>
      <c r="H34" s="7">
        <f t="shared" si="82"/>
        <v>9.7700732187740183E-2</v>
      </c>
      <c r="I34" s="7">
        <f t="shared" si="83"/>
        <v>0.10306775131558567</v>
      </c>
      <c r="J34" s="7">
        <f t="shared" si="84"/>
        <v>0.11560088573447111</v>
      </c>
      <c r="K34" s="7">
        <f t="shared" si="85"/>
        <v>9.8733496067354945E-2</v>
      </c>
      <c r="L34" s="7">
        <v>4.2938635231170051E-2</v>
      </c>
      <c r="M34" s="7">
        <v>9.3248586238719275E-2</v>
      </c>
      <c r="N34" s="7">
        <v>0.10794669329270963</v>
      </c>
      <c r="O34" s="7">
        <v>0.12396407066632067</v>
      </c>
      <c r="P34" s="7">
        <v>0.10425611108210311</v>
      </c>
      <c r="Q34" s="40">
        <f t="shared" si="86"/>
        <v>9.7082830760315125E-2</v>
      </c>
      <c r="R34" s="40">
        <f t="shared" si="87"/>
        <v>0.10043127463699497</v>
      </c>
      <c r="S34" s="40">
        <f t="shared" si="88"/>
        <v>0.11251531544767102</v>
      </c>
      <c r="T34" s="40">
        <f t="shared" si="89"/>
        <v>9.8027856609462505E-2</v>
      </c>
      <c r="U34" s="7">
        <v>4.2625632698151374E-2</v>
      </c>
      <c r="V34" s="7">
        <v>8.7622047534458375E-2</v>
      </c>
      <c r="W34" s="7">
        <v>0.11327233321095996</v>
      </c>
      <c r="X34" s="7">
        <v>0.13299549181786124</v>
      </c>
      <c r="Y34" s="7">
        <v>0.10425611108210311</v>
      </c>
      <c r="Z34" s="7">
        <f t="shared" si="70"/>
        <v>9.7823060581495605E-2</v>
      </c>
      <c r="AA34" s="7">
        <f t="shared" si="71"/>
        <v>0.10015685957959491</v>
      </c>
      <c r="AB34" s="7">
        <f t="shared" si="72"/>
        <v>0.11630020006159222</v>
      </c>
      <c r="AC34" s="7">
        <f t="shared" si="73"/>
        <v>9.8670566706898111E-2</v>
      </c>
      <c r="AD34" s="7">
        <v>3.6992744623196232E-2</v>
      </c>
      <c r="AE34" s="7">
        <v>8.587738104972413E-2</v>
      </c>
      <c r="AF34" s="7">
        <v>0.10565188599807915</v>
      </c>
      <c r="AG34" s="7">
        <v>0.11495494440787096</v>
      </c>
      <c r="AH34" s="7">
        <v>0.10310158797557877</v>
      </c>
      <c r="AI34" s="7">
        <f t="shared" si="3"/>
        <v>9.1632778356588201E-2</v>
      </c>
      <c r="AJ34" s="7">
        <f t="shared" si="4"/>
        <v>9.5540809595486026E-2</v>
      </c>
      <c r="AK34" s="7">
        <f t="shared" si="65"/>
        <v>0.10806908817639201</v>
      </c>
      <c r="AL34" s="33">
        <f t="shared" si="5"/>
        <v>9.3143707954024393E-2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0"/>
        <v>9.397436025813663E-2</v>
      </c>
      <c r="AS34" s="40">
        <f t="shared" si="91"/>
        <v>9.7840171414348434E-2</v>
      </c>
      <c r="AT34" s="40">
        <f t="shared" si="92"/>
        <v>0.10239910937076921</v>
      </c>
      <c r="AU34" s="40">
        <f t="shared" si="93"/>
        <v>9.3672991934576663E-2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74"/>
        <v>9.2289899544678172E-2</v>
      </c>
      <c r="BB34" s="7">
        <f t="shared" si="75"/>
        <v>9.493435716060615E-2</v>
      </c>
      <c r="BC34" s="7">
        <f t="shared" si="76"/>
        <v>0.10386940699387587</v>
      </c>
      <c r="BD34" s="7">
        <f t="shared" si="77"/>
        <v>9.2018381185015263E-2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59"/>
        <v>8.7837967126163471E-2</v>
      </c>
      <c r="BK34" s="7">
        <f t="shared" si="60"/>
        <v>9.153157228821647E-2</v>
      </c>
      <c r="BL34" s="7">
        <f t="shared" si="66"/>
        <v>9.8097312054203384E-2</v>
      </c>
      <c r="BM34" s="33">
        <f t="shared" si="61"/>
        <v>8.8006888885811999E-2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94"/>
        <v>9.397436025813663E-2</v>
      </c>
      <c r="BT34" s="40">
        <f t="shared" si="95"/>
        <v>9.7840171414348434E-2</v>
      </c>
      <c r="BU34" s="40">
        <f t="shared" si="96"/>
        <v>0.10239910937076921</v>
      </c>
      <c r="BV34" s="40">
        <f t="shared" si="97"/>
        <v>9.3672991934576663E-2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78"/>
        <v>9.2289899544678172E-2</v>
      </c>
      <c r="CC34" s="7">
        <f t="shared" si="79"/>
        <v>9.493435716060615E-2</v>
      </c>
      <c r="CD34" s="7">
        <f t="shared" si="80"/>
        <v>0.10386940699387587</v>
      </c>
      <c r="CE34" s="7">
        <f t="shared" si="81"/>
        <v>9.2018381185015263E-2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2"/>
        <v>8.7837967126163471E-2</v>
      </c>
      <c r="CL34" s="7">
        <f t="shared" si="63"/>
        <v>9.153157228821647E-2</v>
      </c>
      <c r="CM34" s="7">
        <f t="shared" si="67"/>
        <v>9.8097312054203384E-2</v>
      </c>
      <c r="CN34" s="33">
        <f t="shared" si="64"/>
        <v>8.8006888885811999E-2</v>
      </c>
      <c r="CO34" s="108">
        <f t="shared" si="69"/>
        <v>3.262276561939529E-2</v>
      </c>
      <c r="CP34" s="40">
        <f t="shared" si="68"/>
        <v>0.10124764375821117</v>
      </c>
      <c r="CQ34" s="40">
        <f t="shared" si="68"/>
        <v>0.11111866628661987</v>
      </c>
      <c r="CR34" s="40">
        <f t="shared" si="68"/>
        <v>0.13608784548228689</v>
      </c>
      <c r="CS34" s="40">
        <f t="shared" si="68"/>
        <v>0.14505270913928481</v>
      </c>
      <c r="CT34" s="40">
        <f t="shared" si="68"/>
        <v>0.10380610565819053</v>
      </c>
      <c r="CU34" s="40">
        <f t="shared" si="68"/>
        <v>0.10612744800585033</v>
      </c>
      <c r="CV34" s="40">
        <f t="shared" si="68"/>
        <v>0.14069978702573974</v>
      </c>
      <c r="CW34" s="48">
        <f t="shared" si="68"/>
        <v>0.10813635087918794</v>
      </c>
    </row>
    <row r="35" spans="1:101" x14ac:dyDescent="0.25">
      <c r="A35" s="89"/>
      <c r="B35" s="2" t="s">
        <v>3</v>
      </c>
      <c r="C35" s="7">
        <v>9.9700377388496821E-3</v>
      </c>
      <c r="D35" s="7">
        <v>2.0715546076489063E-2</v>
      </c>
      <c r="E35" s="7">
        <v>0.14153387677857907</v>
      </c>
      <c r="F35" s="7">
        <v>0.11748564568257647</v>
      </c>
      <c r="G35" s="7">
        <v>2.5543573252440811E-2</v>
      </c>
      <c r="H35" s="7">
        <f t="shared" si="82"/>
        <v>7.6695717081245687E-2</v>
      </c>
      <c r="I35" s="7">
        <f t="shared" si="83"/>
        <v>7.9757191306399106E-2</v>
      </c>
      <c r="J35" s="7">
        <f t="shared" si="84"/>
        <v>6.4074622737769121E-2</v>
      </c>
      <c r="K35" s="7">
        <f t="shared" si="85"/>
        <v>6.995680601280499E-2</v>
      </c>
      <c r="L35" s="7">
        <v>9.7777672424023947E-3</v>
      </c>
      <c r="M35" s="7">
        <v>2.5639321202090701E-2</v>
      </c>
      <c r="N35" s="7">
        <v>9.7175669586924099E-2</v>
      </c>
      <c r="O35" s="7">
        <v>0.10225464633391289</v>
      </c>
      <c r="P35" s="7">
        <v>1.7073159871701157E-2</v>
      </c>
      <c r="Q35" s="40">
        <f t="shared" si="86"/>
        <v>5.9920795990487288E-2</v>
      </c>
      <c r="R35" s="40">
        <f t="shared" si="87"/>
        <v>6.0597788827297827E-2</v>
      </c>
      <c r="S35" s="40">
        <f t="shared" si="88"/>
        <v>5.2770985506459485E-2</v>
      </c>
      <c r="T35" s="40">
        <f t="shared" si="89"/>
        <v>5.4275941490082011E-2</v>
      </c>
      <c r="U35" s="7">
        <v>1.882691237488255E-2</v>
      </c>
      <c r="V35" s="7">
        <v>2.700881405256203E-2</v>
      </c>
      <c r="W35" s="7">
        <v>9.6623750038251702E-2</v>
      </c>
      <c r="X35" s="7">
        <v>0.10097177090443486</v>
      </c>
      <c r="Y35" s="7">
        <v>1.9234071695306786E-2</v>
      </c>
      <c r="Z35" s="7">
        <f t="shared" si="70"/>
        <v>6.1051888620675496E-2</v>
      </c>
      <c r="AA35" s="7">
        <f t="shared" si="71"/>
        <v>6.1028323586299421E-2</v>
      </c>
      <c r="AB35" s="7">
        <f t="shared" si="72"/>
        <v>5.3488676250114595E-2</v>
      </c>
      <c r="AC35" s="7">
        <f t="shared" si="73"/>
        <v>5.554270507052872E-2</v>
      </c>
      <c r="AD35" s="7">
        <v>2.2226382678291662E-2</v>
      </c>
      <c r="AE35" s="7">
        <v>2.2065672993149286E-2</v>
      </c>
      <c r="AF35" s="7">
        <v>9.8639919920230398E-2</v>
      </c>
      <c r="AG35" s="7">
        <v>0.10590595563651124</v>
      </c>
      <c r="AH35" s="7">
        <v>2.2632555027393822E-2</v>
      </c>
      <c r="AI35" s="7">
        <f t="shared" si="3"/>
        <v>6.0727768636464313E-2</v>
      </c>
      <c r="AJ35" s="7">
        <f t="shared" si="4"/>
        <v>5.9486066856760611E-2</v>
      </c>
      <c r="AK35" s="7">
        <f t="shared" si="65"/>
        <v>5.7530740753189924E-2</v>
      </c>
      <c r="AL35" s="33">
        <f t="shared" si="5"/>
        <v>5.5709010136254337E-2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0"/>
        <v>4.9469682416474973E-2</v>
      </c>
      <c r="AS35" s="40">
        <f t="shared" si="91"/>
        <v>4.9338280618890069E-2</v>
      </c>
      <c r="AT35" s="40">
        <f t="shared" si="92"/>
        <v>4.8995871019409602E-2</v>
      </c>
      <c r="AU35" s="40">
        <f t="shared" si="93"/>
        <v>4.5998488097777061E-2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74"/>
        <v>4.9072473369703204E-2</v>
      </c>
      <c r="BB35" s="7">
        <f t="shared" si="75"/>
        <v>4.8362645628093608E-2</v>
      </c>
      <c r="BC35" s="7">
        <f t="shared" si="76"/>
        <v>5.0223774577939688E-2</v>
      </c>
      <c r="BD35" s="7">
        <f t="shared" si="77"/>
        <v>4.6055739059691479E-2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59"/>
        <v>4.8789944674401294E-2</v>
      </c>
      <c r="BK35" s="7">
        <f t="shared" si="60"/>
        <v>4.7161958577272761E-2</v>
      </c>
      <c r="BL35" s="7">
        <f t="shared" si="66"/>
        <v>5.2958745525355254E-2</v>
      </c>
      <c r="BM35" s="33">
        <f t="shared" si="61"/>
        <v>4.6100460451235122E-2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94"/>
        <v>4.9469682416474973E-2</v>
      </c>
      <c r="BT35" s="40">
        <f t="shared" si="95"/>
        <v>4.9338280618890069E-2</v>
      </c>
      <c r="BU35" s="40">
        <f t="shared" si="96"/>
        <v>4.8995871019409602E-2</v>
      </c>
      <c r="BV35" s="40">
        <f t="shared" si="97"/>
        <v>4.5998488097777061E-2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78"/>
        <v>4.9072473369703204E-2</v>
      </c>
      <c r="CC35" s="7">
        <f t="shared" si="79"/>
        <v>4.8362645628093608E-2</v>
      </c>
      <c r="CD35" s="7">
        <f t="shared" si="80"/>
        <v>5.0223774577939688E-2</v>
      </c>
      <c r="CE35" s="7">
        <f t="shared" si="81"/>
        <v>4.6055739059691479E-2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2"/>
        <v>4.8789944674401294E-2</v>
      </c>
      <c r="CL35" s="7">
        <f t="shared" si="63"/>
        <v>4.7161958577272761E-2</v>
      </c>
      <c r="CM35" s="7">
        <f t="shared" si="67"/>
        <v>5.2958745525355254E-2</v>
      </c>
      <c r="CN35" s="33">
        <f t="shared" si="64"/>
        <v>4.6100460451235122E-2</v>
      </c>
      <c r="CO35" s="108">
        <f t="shared" si="69"/>
        <v>1.4230444248828789E-2</v>
      </c>
      <c r="CP35" s="40">
        <f t="shared" si="68"/>
        <v>2.1569926158290741E-2</v>
      </c>
      <c r="CQ35" s="40">
        <f t="shared" si="68"/>
        <v>0.14406241310228457</v>
      </c>
      <c r="CR35" s="40">
        <f t="shared" si="68"/>
        <v>0.12341741004813871</v>
      </c>
      <c r="CS35" s="40">
        <f t="shared" si="68"/>
        <v>3.5106734136597824E-2</v>
      </c>
      <c r="CT35" s="40">
        <f t="shared" si="68"/>
        <v>8.148847539410263E-2</v>
      </c>
      <c r="CU35" s="40">
        <f t="shared" si="68"/>
        <v>8.2124884509657076E-2</v>
      </c>
      <c r="CV35" s="40">
        <f t="shared" si="68"/>
        <v>7.7986303614198532E-2</v>
      </c>
      <c r="CW35" s="48">
        <f t="shared" si="68"/>
        <v>7.66191213995632E-2</v>
      </c>
    </row>
    <row r="36" spans="1:101" x14ac:dyDescent="0.25">
      <c r="A36" s="89"/>
      <c r="B36" s="2" t="s">
        <v>2</v>
      </c>
      <c r="C36" s="7">
        <v>2.2699119664431763E-2</v>
      </c>
      <c r="D36" s="7">
        <v>9.2671532413808044E-2</v>
      </c>
      <c r="E36" s="7">
        <v>0.13981455686989341</v>
      </c>
      <c r="F36" s="7">
        <v>0.26023384335090394</v>
      </c>
      <c r="G36" s="7">
        <v>0.2688743244028825</v>
      </c>
      <c r="H36" s="7">
        <f t="shared" ref="H36:H37" si="98">(C36*cis_wt4+D36*First_Line_Wt4+E36*Sec_Line_Wt4+F36*Active_Wt4)/SUM(cis_wt4,First_Line_Wt4,Sec_Line_Wt4,Active_Wt4)</f>
        <v>0.12194485948172043</v>
      </c>
      <c r="I36" s="7">
        <f t="shared" ref="I36:I37" si="99">(D36*First_Line_Wt4+E36*Sec_Line_Wt4)/SUM(First_Line_Wt4,Sec_Line_Wt4)</f>
        <v>0.11570944155248326</v>
      </c>
      <c r="J36" s="7">
        <f t="shared" si="84"/>
        <v>0.26525327482034444</v>
      </c>
      <c r="K36" s="7">
        <f t="shared" ref="K36:K37" si="100">(C36*cis_wt4+D36*First_Line_Wt4+E36*Sec_Line_Wt4+F36*Active_Wt4+G36*NonActive_wt4)/SUM(cis_wt4,First_Line_Wt4,Sec_Line_Wt4,Active_Wt4,NonActive_wt4)</f>
        <v>0.14130171382493403</v>
      </c>
      <c r="L36" s="7">
        <v>4.9514567999499229E-2</v>
      </c>
      <c r="M36" s="7">
        <v>8.5127434199578106E-2</v>
      </c>
      <c r="N36" s="7">
        <v>0.14284790689427088</v>
      </c>
      <c r="O36" s="7">
        <v>0.24208210994538842</v>
      </c>
      <c r="P36" s="7">
        <v>0.25677977233545624</v>
      </c>
      <c r="Q36" s="40">
        <f t="shared" si="86"/>
        <v>0.12085079630705951</v>
      </c>
      <c r="R36" s="40">
        <f t="shared" si="87"/>
        <v>0.1133343432963929</v>
      </c>
      <c r="S36" s="40">
        <f t="shared" si="88"/>
        <v>0.250620281452752</v>
      </c>
      <c r="T36" s="40">
        <f t="shared" si="89"/>
        <v>0.13875841879391501</v>
      </c>
      <c r="U36" s="7">
        <v>5.7122967749712622E-2</v>
      </c>
      <c r="V36" s="7">
        <v>8.3540046336836649E-2</v>
      </c>
      <c r="W36" s="7">
        <v>0.14993144289794025</v>
      </c>
      <c r="X36" s="7">
        <v>0.24585117209686355</v>
      </c>
      <c r="Y36" s="7">
        <v>0.25409687673862846</v>
      </c>
      <c r="Z36" s="7">
        <f t="shared" si="70"/>
        <v>0.12413417436268456</v>
      </c>
      <c r="AA36" s="7">
        <f t="shared" si="71"/>
        <v>0.1159842727989983</v>
      </c>
      <c r="AB36" s="7">
        <f t="shared" si="72"/>
        <v>0.25064126990711322</v>
      </c>
      <c r="AC36" s="7">
        <f t="shared" si="73"/>
        <v>0.14125578507086622</v>
      </c>
      <c r="AD36" s="7">
        <v>6.0463510959614011E-2</v>
      </c>
      <c r="AE36" s="7">
        <v>9.3941974395193958E-2</v>
      </c>
      <c r="AF36" s="7">
        <v>0.12059686240553637</v>
      </c>
      <c r="AG36" s="7">
        <v>0.24217053328825702</v>
      </c>
      <c r="AH36" s="7">
        <v>0.25624041733152397</v>
      </c>
      <c r="AI36" s="7">
        <f t="shared" si="3"/>
        <v>0.11697503304425207</v>
      </c>
      <c r="AJ36" s="7">
        <f t="shared" si="4"/>
        <v>0.10696771670105412</v>
      </c>
      <c r="AK36" s="7">
        <f t="shared" si="65"/>
        <v>0.25034401556468433</v>
      </c>
      <c r="AL36" s="33">
        <f t="shared" si="5"/>
        <v>0.13532220228050326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0"/>
        <v>0.13095663291864851</v>
      </c>
      <c r="AS36" s="40">
        <f t="shared" si="91"/>
        <v>0.12824606681433343</v>
      </c>
      <c r="AT36" s="40">
        <f t="shared" si="92"/>
        <v>0.23809385636671809</v>
      </c>
      <c r="AU36" s="40">
        <f t="shared" si="93"/>
        <v>0.14567436810776332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74"/>
        <v>0.13267208425063545</v>
      </c>
      <c r="BB36" s="7">
        <f t="shared" si="75"/>
        <v>0.12966829024270943</v>
      </c>
      <c r="BC36" s="7">
        <f t="shared" si="76"/>
        <v>0.23725925305439122</v>
      </c>
      <c r="BD36" s="7">
        <f t="shared" si="77"/>
        <v>0.14694554622675032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59"/>
        <v>0.12841460040877761</v>
      </c>
      <c r="BK36" s="7">
        <f t="shared" si="60"/>
        <v>0.12451794404473041</v>
      </c>
      <c r="BL36" s="7">
        <f t="shared" si="66"/>
        <v>0.23592572461669936</v>
      </c>
      <c r="BM36" s="33">
        <f t="shared" si="61"/>
        <v>0.14335338035564679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94"/>
        <v>0.13095663291864851</v>
      </c>
      <c r="BT36" s="40">
        <f t="shared" si="95"/>
        <v>0.12824606681433343</v>
      </c>
      <c r="BU36" s="40">
        <f t="shared" si="96"/>
        <v>0.23809385636671809</v>
      </c>
      <c r="BV36" s="40">
        <f t="shared" si="97"/>
        <v>0.14567436810776332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78"/>
        <v>0.13267208425063545</v>
      </c>
      <c r="CC36" s="7">
        <f t="shared" si="79"/>
        <v>0.12966829024270943</v>
      </c>
      <c r="CD36" s="7">
        <f t="shared" si="80"/>
        <v>0.23725925305439122</v>
      </c>
      <c r="CE36" s="7">
        <f t="shared" si="81"/>
        <v>0.14694554622675032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2"/>
        <v>0.12841460040877761</v>
      </c>
      <c r="CL36" s="7">
        <f t="shared" si="63"/>
        <v>0.12451794404473041</v>
      </c>
      <c r="CM36" s="7">
        <f t="shared" si="67"/>
        <v>0.23592572461669936</v>
      </c>
      <c r="CN36" s="33">
        <f t="shared" si="64"/>
        <v>0.14335338035564679</v>
      </c>
      <c r="CO36" s="108">
        <f t="shared" si="69"/>
        <v>3.2398930209010274E-2</v>
      </c>
      <c r="CP36" s="40">
        <f t="shared" si="68"/>
        <v>9.6493623859143257E-2</v>
      </c>
      <c r="CQ36" s="40">
        <f t="shared" si="68"/>
        <v>0.14231237713508255</v>
      </c>
      <c r="CR36" s="40">
        <f t="shared" si="68"/>
        <v>0.27337285986423043</v>
      </c>
      <c r="CS36" s="40">
        <f t="shared" si="68"/>
        <v>0.36953715635957007</v>
      </c>
      <c r="CT36" s="40">
        <f t="shared" si="68"/>
        <v>0.12956526204438326</v>
      </c>
      <c r="CU36" s="40">
        <f t="shared" si="68"/>
        <v>0.11914442282287573</v>
      </c>
      <c r="CV36" s="40">
        <f t="shared" si="68"/>
        <v>0.32284423287920944</v>
      </c>
      <c r="CW36" s="48">
        <f t="shared" si="68"/>
        <v>0.15475854005594936</v>
      </c>
    </row>
    <row r="37" spans="1:101" ht="15.75" thickBot="1" x14ac:dyDescent="0.3">
      <c r="A37" s="90"/>
      <c r="B37" s="34" t="s">
        <v>1</v>
      </c>
      <c r="C37" s="35">
        <v>0</v>
      </c>
      <c r="D37" s="35">
        <v>1.8746029393015767E-2</v>
      </c>
      <c r="E37" s="35">
        <v>4.131907005195587E-2</v>
      </c>
      <c r="F37" s="35">
        <v>0.13662333041322952</v>
      </c>
      <c r="G37" s="35">
        <v>7.4379641017319351E-2</v>
      </c>
      <c r="H37" s="35">
        <f t="shared" si="98"/>
        <v>3.8404103727226323E-2</v>
      </c>
      <c r="I37" s="35">
        <f t="shared" si="99"/>
        <v>2.9777049691017791E-2</v>
      </c>
      <c r="J37" s="35">
        <f t="shared" si="84"/>
        <v>0.10046470319693941</v>
      </c>
      <c r="K37" s="35">
        <f t="shared" si="100"/>
        <v>4.3143610779925609E-2</v>
      </c>
      <c r="L37" s="35">
        <v>0</v>
      </c>
      <c r="M37" s="35">
        <v>1.8746029393015767E-2</v>
      </c>
      <c r="N37" s="35">
        <v>3.3055256041564694E-2</v>
      </c>
      <c r="O37" s="35">
        <v>0.10655251748289887</v>
      </c>
      <c r="P37" s="35">
        <v>8.8469302972646671E-2</v>
      </c>
      <c r="Q37" s="43">
        <f t="shared" si="86"/>
        <v>3.1932345755365611E-2</v>
      </c>
      <c r="R37" s="43">
        <f t="shared" si="87"/>
        <v>2.5738679253252465E-2</v>
      </c>
      <c r="S37" s="43">
        <f t="shared" si="88"/>
        <v>9.6047609777486082E-2</v>
      </c>
      <c r="T37" s="43">
        <f t="shared" si="89"/>
        <v>3.9380665576380536E-2</v>
      </c>
      <c r="U37" s="35">
        <v>0</v>
      </c>
      <c r="V37" s="35">
        <v>1.8746029393015767E-2</v>
      </c>
      <c r="W37" s="35">
        <v>3.3055256041564694E-2</v>
      </c>
      <c r="X37" s="35">
        <v>0.10652196243026787</v>
      </c>
      <c r="Y37" s="35">
        <v>0.10874301226519684</v>
      </c>
      <c r="Z37" s="35">
        <f t="shared" si="70"/>
        <v>3.1929001185150546E-2</v>
      </c>
      <c r="AA37" s="35">
        <f t="shared" si="71"/>
        <v>2.5738679253252465E-2</v>
      </c>
      <c r="AB37" s="35">
        <f t="shared" si="72"/>
        <v>0.10781221552723927</v>
      </c>
      <c r="AC37" s="35">
        <f t="shared" si="73"/>
        <v>4.2048670679572686E-2</v>
      </c>
      <c r="AD37" s="35">
        <v>6.2967447494875123E-2</v>
      </c>
      <c r="AE37" s="35">
        <v>6.9675673579734559E-2</v>
      </c>
      <c r="AF37" s="35">
        <v>7.3133900980018735E-2</v>
      </c>
      <c r="AG37" s="35">
        <v>0.12020753055390337</v>
      </c>
      <c r="AH37" s="35">
        <v>8.8469302972646671E-2</v>
      </c>
      <c r="AI37" s="35">
        <f t="shared" si="3"/>
        <v>7.584650382511586E-2</v>
      </c>
      <c r="AJ37" s="35">
        <f t="shared" si="4"/>
        <v>7.1365644249792831E-2</v>
      </c>
      <c r="AK37" s="35">
        <f t="shared" si="65"/>
        <v>0.10177014757172037</v>
      </c>
      <c r="AL37" s="36">
        <f t="shared" si="5"/>
        <v>7.7509462882603061E-2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0"/>
        <v>3.0545570827977136E-2</v>
      </c>
      <c r="AS37" s="43">
        <f t="shared" si="91"/>
        <v>2.5592761242872367E-2</v>
      </c>
      <c r="AT37" s="43">
        <f t="shared" si="92"/>
        <v>7.8425505014714E-2</v>
      </c>
      <c r="AU37" s="43">
        <f t="shared" si="93"/>
        <v>3.6042097709988542E-2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74"/>
        <v>3.0103017865751428E-2</v>
      </c>
      <c r="BB37" s="35">
        <f t="shared" si="75"/>
        <v>2.5592761242872367E-2</v>
      </c>
      <c r="BC37" s="35">
        <f t="shared" si="76"/>
        <v>8.7300442438290257E-2</v>
      </c>
      <c r="BD37" s="35">
        <f t="shared" si="77"/>
        <v>3.7675984095381157E-2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59"/>
        <v>6.1253250471120679E-2</v>
      </c>
      <c r="BK37" s="35">
        <f t="shared" si="60"/>
        <v>5.7794206291661467E-2</v>
      </c>
      <c r="BL37" s="35">
        <f t="shared" si="66"/>
        <v>8.2847816544432698E-2</v>
      </c>
      <c r="BM37" s="36">
        <f t="shared" si="61"/>
        <v>6.2704271011777515E-2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94"/>
        <v>3.0545570827977136E-2</v>
      </c>
      <c r="BT37" s="43">
        <f t="shared" si="95"/>
        <v>2.5592761242872367E-2</v>
      </c>
      <c r="BU37" s="43">
        <f t="shared" si="96"/>
        <v>7.8425505014714E-2</v>
      </c>
      <c r="BV37" s="43">
        <f t="shared" si="97"/>
        <v>3.6042097709988542E-2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78"/>
        <v>3.0103017865751428E-2</v>
      </c>
      <c r="CC37" s="35">
        <f t="shared" si="79"/>
        <v>2.5592761242872367E-2</v>
      </c>
      <c r="CD37" s="35">
        <f t="shared" si="80"/>
        <v>8.7300442438290257E-2</v>
      </c>
      <c r="CE37" s="35">
        <f t="shared" si="81"/>
        <v>3.7675984095381157E-2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2"/>
        <v>6.1253250471120679E-2</v>
      </c>
      <c r="CL37" s="35">
        <f t="shared" si="63"/>
        <v>5.7794206291661467E-2</v>
      </c>
      <c r="CM37" s="35">
        <f t="shared" si="67"/>
        <v>8.2847816544432698E-2</v>
      </c>
      <c r="CN37" s="36">
        <f t="shared" si="64"/>
        <v>6.2704271011777515E-2</v>
      </c>
      <c r="CO37" s="111">
        <f t="shared" si="69"/>
        <v>0</v>
      </c>
      <c r="CP37" s="43">
        <f t="shared" si="68"/>
        <v>1.9519179860163671E-2</v>
      </c>
      <c r="CQ37" s="43">
        <f t="shared" si="68"/>
        <v>4.2057245051935206E-2</v>
      </c>
      <c r="CR37" s="43">
        <f t="shared" si="68"/>
        <v>0.14352134249071533</v>
      </c>
      <c r="CS37" s="43">
        <f t="shared" si="68"/>
        <v>0.1022263508932174</v>
      </c>
      <c r="CT37" s="43">
        <f t="shared" si="68"/>
        <v>4.0803997676865045E-2</v>
      </c>
      <c r="CU37" s="43">
        <f t="shared" si="68"/>
        <v>3.0661019111350687E-2</v>
      </c>
      <c r="CV37" s="43">
        <f t="shared" si="68"/>
        <v>0.12227728406754322</v>
      </c>
      <c r="CW37" s="50">
        <f t="shared" si="68"/>
        <v>4.7252379580588026E-2</v>
      </c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7"/>
  <sheetViews>
    <sheetView topLeftCell="BY1" zoomScale="64" zoomScaleNormal="64" workbookViewId="0">
      <selection activeCell="CO2" sqref="CO2:CW37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</cols>
  <sheetData>
    <row r="1" spans="1:101" x14ac:dyDescent="0.25">
      <c r="B1">
        <v>100</v>
      </c>
      <c r="AL1" s="5">
        <v>100</v>
      </c>
    </row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100" t="s">
        <v>73</v>
      </c>
      <c r="CP2" s="101"/>
      <c r="CQ2" s="101"/>
      <c r="CR2" s="101"/>
      <c r="CS2" s="101"/>
      <c r="CT2" s="101"/>
      <c r="CU2" s="101"/>
      <c r="CV2" s="101"/>
      <c r="CW2" s="102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5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6</v>
      </c>
      <c r="D5" s="28">
        <v>9</v>
      </c>
      <c r="E5" s="28">
        <v>9</v>
      </c>
      <c r="F5" s="28">
        <v>9</v>
      </c>
      <c r="G5" s="28">
        <v>9</v>
      </c>
      <c r="H5" s="28">
        <v>9</v>
      </c>
      <c r="I5" s="28">
        <v>9</v>
      </c>
      <c r="J5" s="28">
        <v>9</v>
      </c>
      <c r="K5" s="28">
        <v>9</v>
      </c>
      <c r="L5" s="28">
        <v>9</v>
      </c>
      <c r="M5" s="28">
        <v>9</v>
      </c>
      <c r="N5" s="28">
        <v>9</v>
      </c>
      <c r="O5" s="28">
        <v>9</v>
      </c>
      <c r="P5" s="28">
        <v>9</v>
      </c>
      <c r="Q5" s="28">
        <v>9</v>
      </c>
      <c r="R5" s="28">
        <v>9</v>
      </c>
      <c r="S5" s="28">
        <v>9</v>
      </c>
      <c r="T5" s="28">
        <v>9</v>
      </c>
      <c r="U5" s="28">
        <v>9</v>
      </c>
      <c r="V5" s="28">
        <v>9</v>
      </c>
      <c r="W5" s="28">
        <v>9</v>
      </c>
      <c r="X5" s="28">
        <v>9</v>
      </c>
      <c r="Y5" s="28">
        <v>9</v>
      </c>
      <c r="Z5" s="28">
        <v>9</v>
      </c>
      <c r="AA5" s="28">
        <v>9</v>
      </c>
      <c r="AB5" s="28">
        <v>9</v>
      </c>
      <c r="AC5" s="28">
        <v>9</v>
      </c>
      <c r="AD5" s="28">
        <v>9</v>
      </c>
      <c r="AE5" s="28">
        <v>9</v>
      </c>
      <c r="AF5" s="28">
        <v>9</v>
      </c>
      <c r="AG5" s="28">
        <v>9</v>
      </c>
      <c r="AH5" s="28">
        <v>9</v>
      </c>
      <c r="AI5" s="28">
        <v>9</v>
      </c>
      <c r="AJ5" s="28">
        <v>9</v>
      </c>
      <c r="AK5" s="28">
        <v>9</v>
      </c>
      <c r="AL5" s="28">
        <v>9</v>
      </c>
      <c r="AM5" s="28">
        <f t="shared" ref="AM5:BR5" si="1">L5</f>
        <v>9</v>
      </c>
      <c r="AN5" s="28">
        <f t="shared" si="1"/>
        <v>9</v>
      </c>
      <c r="AO5" s="28">
        <f t="shared" si="1"/>
        <v>9</v>
      </c>
      <c r="AP5" s="28">
        <f t="shared" si="1"/>
        <v>9</v>
      </c>
      <c r="AQ5" s="28">
        <f t="shared" si="1"/>
        <v>9</v>
      </c>
      <c r="AR5" s="28">
        <f t="shared" si="1"/>
        <v>9</v>
      </c>
      <c r="AS5" s="28">
        <f t="shared" si="1"/>
        <v>9</v>
      </c>
      <c r="AT5" s="28">
        <f t="shared" si="1"/>
        <v>9</v>
      </c>
      <c r="AU5" s="28">
        <f t="shared" si="1"/>
        <v>9</v>
      </c>
      <c r="AV5" s="28">
        <f t="shared" si="1"/>
        <v>9</v>
      </c>
      <c r="AW5" s="28">
        <f t="shared" si="1"/>
        <v>9</v>
      </c>
      <c r="AX5" s="28">
        <f t="shared" si="1"/>
        <v>9</v>
      </c>
      <c r="AY5" s="28">
        <f t="shared" si="1"/>
        <v>9</v>
      </c>
      <c r="AZ5" s="28">
        <f t="shared" si="1"/>
        <v>9</v>
      </c>
      <c r="BA5" s="28">
        <f t="shared" si="1"/>
        <v>9</v>
      </c>
      <c r="BB5" s="28">
        <f t="shared" si="1"/>
        <v>9</v>
      </c>
      <c r="BC5" s="28">
        <f t="shared" si="1"/>
        <v>9</v>
      </c>
      <c r="BD5" s="28">
        <f t="shared" si="1"/>
        <v>9</v>
      </c>
      <c r="BE5" s="28">
        <f t="shared" si="1"/>
        <v>9</v>
      </c>
      <c r="BF5" s="28">
        <f t="shared" si="1"/>
        <v>9</v>
      </c>
      <c r="BG5" s="28">
        <f t="shared" si="1"/>
        <v>9</v>
      </c>
      <c r="BH5" s="28">
        <f t="shared" si="1"/>
        <v>9</v>
      </c>
      <c r="BI5" s="28">
        <f t="shared" si="1"/>
        <v>9</v>
      </c>
      <c r="BJ5" s="28">
        <f t="shared" si="1"/>
        <v>9</v>
      </c>
      <c r="BK5" s="28">
        <f t="shared" si="1"/>
        <v>9</v>
      </c>
      <c r="BL5" s="28">
        <f t="shared" si="1"/>
        <v>9</v>
      </c>
      <c r="BM5" s="28">
        <f t="shared" si="1"/>
        <v>9</v>
      </c>
      <c r="BN5" s="28">
        <f t="shared" si="1"/>
        <v>9</v>
      </c>
      <c r="BO5" s="28">
        <f t="shared" si="1"/>
        <v>9</v>
      </c>
      <c r="BP5" s="28">
        <f t="shared" si="1"/>
        <v>9</v>
      </c>
      <c r="BQ5" s="28">
        <f t="shared" si="1"/>
        <v>9</v>
      </c>
      <c r="BR5" s="28">
        <f t="shared" si="1"/>
        <v>9</v>
      </c>
      <c r="BS5" s="28">
        <f t="shared" ref="BS5:CN5" si="2">AR5</f>
        <v>9</v>
      </c>
      <c r="BT5" s="28">
        <f t="shared" si="2"/>
        <v>9</v>
      </c>
      <c r="BU5" s="28">
        <f t="shared" si="2"/>
        <v>9</v>
      </c>
      <c r="BV5" s="28">
        <f t="shared" si="2"/>
        <v>9</v>
      </c>
      <c r="BW5" s="28">
        <f t="shared" si="2"/>
        <v>9</v>
      </c>
      <c r="BX5" s="28">
        <f t="shared" si="2"/>
        <v>9</v>
      </c>
      <c r="BY5" s="28">
        <f t="shared" si="2"/>
        <v>9</v>
      </c>
      <c r="BZ5" s="28">
        <f t="shared" si="2"/>
        <v>9</v>
      </c>
      <c r="CA5" s="28">
        <f t="shared" si="2"/>
        <v>9</v>
      </c>
      <c r="CB5" s="28">
        <f t="shared" si="2"/>
        <v>9</v>
      </c>
      <c r="CC5" s="28">
        <f t="shared" si="2"/>
        <v>9</v>
      </c>
      <c r="CD5" s="28">
        <f t="shared" si="2"/>
        <v>9</v>
      </c>
      <c r="CE5" s="28">
        <f t="shared" si="2"/>
        <v>9</v>
      </c>
      <c r="CF5" s="28">
        <f t="shared" si="2"/>
        <v>9</v>
      </c>
      <c r="CG5" s="28">
        <f t="shared" si="2"/>
        <v>9</v>
      </c>
      <c r="CH5" s="28">
        <f t="shared" si="2"/>
        <v>9</v>
      </c>
      <c r="CI5" s="28">
        <f t="shared" si="2"/>
        <v>9</v>
      </c>
      <c r="CJ5" s="28">
        <f t="shared" si="2"/>
        <v>9</v>
      </c>
      <c r="CK5" s="28">
        <f t="shared" si="2"/>
        <v>9</v>
      </c>
      <c r="CL5" s="28">
        <f t="shared" si="2"/>
        <v>9</v>
      </c>
      <c r="CM5" s="28">
        <f t="shared" si="2"/>
        <v>9</v>
      </c>
      <c r="CN5" s="28">
        <f t="shared" si="2"/>
        <v>9</v>
      </c>
      <c r="CO5" s="28">
        <f>C5</f>
        <v>6</v>
      </c>
      <c r="CP5" s="28">
        <f t="shared" si="0"/>
        <v>9</v>
      </c>
      <c r="CQ5" s="28">
        <f t="shared" si="0"/>
        <v>9</v>
      </c>
      <c r="CR5" s="28">
        <f t="shared" si="0"/>
        <v>9</v>
      </c>
      <c r="CS5" s="28">
        <f t="shared" si="0"/>
        <v>9</v>
      </c>
      <c r="CT5" s="28">
        <f t="shared" si="0"/>
        <v>9</v>
      </c>
      <c r="CU5" s="28">
        <f t="shared" si="0"/>
        <v>9</v>
      </c>
      <c r="CV5" s="28">
        <f t="shared" si="0"/>
        <v>9</v>
      </c>
      <c r="CW5" s="28">
        <f t="shared" si="0"/>
        <v>9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1.2318840579717051E-3</v>
      </c>
      <c r="F6" s="31">
        <v>7.4418604650642326E-3</v>
      </c>
      <c r="G6" s="31">
        <v>0.36462264150986512</v>
      </c>
      <c r="H6" s="31">
        <f>(C6*cis_wt_high+D6*First_line_Wt_high+E6*Sec_Line_wt_high+F6*Active_Wt_high)/SUM(cis_wt_high,First_line_Wt_high,Sec_Line_wt_high,Active_Wt_high)</f>
        <v>1.7064727844952785E-3</v>
      </c>
      <c r="I6" s="31">
        <f>(D6*First_line_Wt_high+E6*Sec_Line_wt_high)/SUM(First_line_Wt_high,Sec_Line_wt_high)</f>
        <v>7.1969696969737321E-4</v>
      </c>
      <c r="J6" s="31">
        <f>(F6*Active_Wt_high+G6*NonActive_Wt_high)/SUM(Active_Wt_high,NonActive_Wt_high)</f>
        <v>0.19904214698578526</v>
      </c>
      <c r="K6" s="31">
        <f>(C6*cis_wt_high+D6*First_line_Wt_high+E6*Sec_Line_wt_high+F6*Active_Wt_high+G6*NonActive_Wt_high)/SUM(cis_wt_high,First_line_Wt_high,Sec_Line_wt_high,Active_Wt_high,NonActive_Wt_high)</f>
        <v>5.5743622907206608E-2</v>
      </c>
      <c r="L6" s="32"/>
      <c r="M6" s="32"/>
      <c r="N6" s="31">
        <v>1.2318840579717051E-3</v>
      </c>
      <c r="O6" s="31">
        <v>9.3255813954584585E-2</v>
      </c>
      <c r="P6" s="31">
        <v>0.30094339622674249</v>
      </c>
      <c r="Q6" s="39">
        <f>(L6*cis_wt_high+M6*First_line_Wt_high+N6*Sec_Line_wt_high+O6*Active_Wt_high)/SUM(cis_wt_high,First_line_Wt_high,Sec_Line_wt_high,Active_Wt_high)</f>
        <v>1.4680504629563154E-2</v>
      </c>
      <c r="R6" s="39">
        <f>(M6*First_line_Wt_high+N6*Sec_Line_wt_high)/SUM(First_line_Wt_high,Sec_Line_wt_high)</f>
        <v>7.1969696969737321E-4</v>
      </c>
      <c r="S6" s="39">
        <f>(O6*Active_Wt_high+P6*NonActive_Wt_high)/SUM(Active_Wt_high,NonActive_Wt_high)</f>
        <v>0.20466438457739775</v>
      </c>
      <c r="T6" s="39">
        <f>(L6*cis_wt_high+M6*First_line_Wt_high+N6*Sec_Line_wt_high+O6*Active_Wt_high+P6*NonActive_Wt_high)/SUM(cis_wt_high,First_line_Wt_high,Sec_Line_wt_high,Active_Wt_high,NonActive_Wt_high)</f>
        <v>5.7304207238701999E-2</v>
      </c>
      <c r="U6" s="32"/>
      <c r="V6" s="32"/>
      <c r="W6" s="31">
        <v>1.2318840579717051E-3</v>
      </c>
      <c r="X6" s="31">
        <v>9.3255813954584585E-2</v>
      </c>
      <c r="Y6" s="31">
        <v>0.30094339622674249</v>
      </c>
      <c r="Z6" s="39">
        <f>(U6*cis_wt_high+V6*First_line_Wt_high+W6*Sec_Line_wt_high+X6*Active_Wt_high)/SUM(cis_wt_high,First_line_Wt_high,Sec_Line_wt_high,Active_Wt_high)</f>
        <v>1.4680504629563154E-2</v>
      </c>
      <c r="AA6" s="39">
        <f>(V6*First_line_Wt_high+W6*Sec_Line_wt_high)/SUM(First_line_Wt_high,Sec_Line_wt_high)</f>
        <v>7.1969696969737321E-4</v>
      </c>
      <c r="AB6" s="39">
        <f>(X6*Active_Wt_high+Y6*NonActive_Wt_high)/SUM(Active_Wt_high,NonActive_Wt_high)</f>
        <v>0.20466438457739775</v>
      </c>
      <c r="AC6" s="39">
        <f>(U6*cis_wt_high+V6*First_line_Wt_high+W6*Sec_Line_wt_high+X6*Active_Wt_high+Y6*NonActive_Wt_high)/SUM(cis_wt_high,First_line_Wt_high,Sec_Line_wt_high,Active_Wt_high,NonActive_Wt_high)</f>
        <v>5.7304207238701999E-2</v>
      </c>
      <c r="AD6" s="32"/>
      <c r="AE6" s="32"/>
      <c r="AF6" s="68">
        <v>1.2318840579717051E-3</v>
      </c>
      <c r="AG6" s="68">
        <v>9.3255813954584585E-2</v>
      </c>
      <c r="AH6" s="68">
        <v>0.29386792452861776</v>
      </c>
      <c r="AI6" s="39">
        <f t="shared" ref="AI6:AI37" si="3">(AD6*cis_wt_high+AE6*First_line_Wt_high+AF6*Sec_Line_wt_high+AG6*Active_Wt_high)/SUM(cis_wt_high,First_line_Wt_high,Sec_Line_wt_high,Active_Wt_high)</f>
        <v>1.4680504629563154E-2</v>
      </c>
      <c r="AJ6" s="39">
        <f t="shared" ref="AJ6:AJ37" si="4">(AE6*First_line_Wt_high+AF6*Sec_Line_wt_high)/SUM(First_line_Wt_high,Sec_Line_wt_high)</f>
        <v>7.1969696969737321E-4</v>
      </c>
      <c r="AK6" s="39">
        <f>(AG6*Active_Wt_high+AH6*NonActive_Wt_high)/SUM(Active_Wt_high,NonActive_Wt_high)</f>
        <v>0.2008689328717812</v>
      </c>
      <c r="AL6" s="39">
        <f t="shared" ref="AL6:AL37" si="5">(AD6*cis_wt_high+AE6*First_line_Wt_high+AF6*Sec_Line_wt_high+AG6*Active_Wt_high+AH6*NonActive_Wt_high)/SUM(cis_wt_high,First_line_Wt_high,Sec_Line_wt_high,Active_Wt_high,NonActive_Wt_high)</f>
        <v>5.6250690313062096E-2</v>
      </c>
      <c r="AM6" s="32"/>
      <c r="AN6" s="32"/>
      <c r="AO6" s="31">
        <f>$E6+(N6-$E6)*Other_Factor</f>
        <v>1.2318840579717051E-3</v>
      </c>
      <c r="AP6" s="31">
        <f>$F6+(O6-$F6)*Other_Factor</f>
        <v>6.1261256926180369E-2</v>
      </c>
      <c r="AQ6" s="31">
        <f>$G6+(P6-$G6)*Other_Factor</f>
        <v>0.3246853305146834</v>
      </c>
      <c r="AR6" s="39">
        <f>$H6+(Q6-$H6)*Other_Factor</f>
        <v>9.843314582072233E-3</v>
      </c>
      <c r="AS6" s="39">
        <f>$I6+(R6-$I6)*Other_Factor</f>
        <v>7.1969696969737321E-4</v>
      </c>
      <c r="AT6" s="39">
        <f>$J6+(S6-$J6)*Other_Factor</f>
        <v>0.20256821030809258</v>
      </c>
      <c r="AU6" s="39">
        <f>$K6+(T6-$K6)*Other_Factor</f>
        <v>5.6722364748508829E-2</v>
      </c>
      <c r="AV6" s="32"/>
      <c r="AW6" s="32"/>
      <c r="AX6" s="31">
        <f>$E6+(W6-$E6)*Other_Factor</f>
        <v>1.2318840579717051E-3</v>
      </c>
      <c r="AY6" s="31">
        <f>$F6+(X6-$F6)*Other_Factor</f>
        <v>6.1261256926180369E-2</v>
      </c>
      <c r="AZ6" s="31">
        <f>$G6+(Y6-$G6)*Other_Factor</f>
        <v>0.3246853305146834</v>
      </c>
      <c r="BA6" s="39">
        <f>$H6+(Z6-$H6)*Other_Factor</f>
        <v>9.843314582072233E-3</v>
      </c>
      <c r="BB6" s="39">
        <f>$I6+(AA6-$I6)*Other_Factor</f>
        <v>7.1969696969737321E-4</v>
      </c>
      <c r="BC6" s="39">
        <f>$J6+(AB6-$J6)*Other_Factor</f>
        <v>0.20256821030809258</v>
      </c>
      <c r="BD6" s="39">
        <f>$K6+(AC6-$K6)*Other_Factor</f>
        <v>5.6722364748508829E-2</v>
      </c>
      <c r="BE6" s="32"/>
      <c r="BF6" s="32"/>
      <c r="BG6" s="31">
        <f>$E6+(AF6-$E6)*Other_Factor</f>
        <v>1.2318840579717051E-3</v>
      </c>
      <c r="BH6" s="31">
        <f>$F6+(AG6-$F6)*Other_Factor</f>
        <v>6.1261256926180369E-2</v>
      </c>
      <c r="BI6" s="31">
        <f>$G6+(AH6-$G6)*Other_Factor</f>
        <v>0.32024785151521873</v>
      </c>
      <c r="BJ6" s="39">
        <f>$H6+(AI6-$H6)*Other_Factor</f>
        <v>9.843314582072233E-3</v>
      </c>
      <c r="BK6" s="39">
        <f>$I6+(AJ6-$I6)*Other_Factor</f>
        <v>7.1969696969737321E-4</v>
      </c>
      <c r="BL6" s="39">
        <f>$J6+(AK6-$J6)*Other_Factor</f>
        <v>0.20018784077857846</v>
      </c>
      <c r="BM6" s="39">
        <f>$K6+(AL6-$K6)*Other_Factor</f>
        <v>5.6061637176897362E-2</v>
      </c>
      <c r="BN6" s="47"/>
      <c r="BO6" s="47"/>
      <c r="BP6" s="39">
        <f t="shared" ref="BP6:BV7" si="6">AO6*(1-SUM(BP$11:BP$13))/(SUM(AO$6:AO$21)-SUM(AO$11:AO$13))</f>
        <v>1.2350866581705496E-3</v>
      </c>
      <c r="BQ6" s="39">
        <f t="shared" si="6"/>
        <v>6.1620515872610859E-2</v>
      </c>
      <c r="BR6" s="39">
        <f t="shared" si="6"/>
        <v>0.32588564708196283</v>
      </c>
      <c r="BS6" s="39">
        <f t="shared" si="6"/>
        <v>9.8693576300960054E-3</v>
      </c>
      <c r="BT6" s="39">
        <f t="shared" si="6"/>
        <v>7.2120486338342056E-4</v>
      </c>
      <c r="BU6" s="39">
        <f t="shared" si="6"/>
        <v>0.2035157595928703</v>
      </c>
      <c r="BV6" s="39">
        <f t="shared" si="6"/>
        <v>5.6881132627332333E-2</v>
      </c>
      <c r="BW6" s="47"/>
      <c r="BX6" s="47"/>
      <c r="BY6" s="39">
        <f t="shared" ref="BY6:CE7" si="7">AX6*(1-SUM(BY$11:BY$13))/(SUM(AX$6:AX$21)-SUM(AX$11:AX$13))</f>
        <v>1.2347903580306947E-3</v>
      </c>
      <c r="BZ6" s="39">
        <f t="shared" si="7"/>
        <v>6.1624815524888153E-2</v>
      </c>
      <c r="CA6" s="39">
        <f t="shared" si="7"/>
        <v>0.32597404408664299</v>
      </c>
      <c r="CB6" s="39">
        <f t="shared" si="7"/>
        <v>9.8688120003494577E-3</v>
      </c>
      <c r="CC6" s="39">
        <f t="shared" si="7"/>
        <v>7.2112367581929912E-4</v>
      </c>
      <c r="CD6" s="39">
        <f t="shared" si="7"/>
        <v>0.20355272329058618</v>
      </c>
      <c r="CE6" s="39">
        <f t="shared" si="7"/>
        <v>5.6880975784673382E-2</v>
      </c>
      <c r="CF6" s="47"/>
      <c r="CG6" s="47"/>
      <c r="CH6" s="39">
        <f t="shared" ref="CH6:CN7" si="8">BG6*(1-SUM(CH$11:CH$13))/(SUM(BG$6:BG$21)-SUM(BG$11:BG$13))</f>
        <v>1.2320809862978333E-3</v>
      </c>
      <c r="CI6" s="39">
        <f t="shared" si="8"/>
        <v>6.1521693441265624E-2</v>
      </c>
      <c r="CJ6" s="39">
        <f t="shared" si="8"/>
        <v>0.32122396501031147</v>
      </c>
      <c r="CK6" s="39">
        <f t="shared" si="8"/>
        <v>9.8517417000811135E-3</v>
      </c>
      <c r="CL6" s="39">
        <f t="shared" si="8"/>
        <v>7.1984646224738664E-4</v>
      </c>
      <c r="CM6" s="39">
        <f t="shared" si="8"/>
        <v>0.2009073610246587</v>
      </c>
      <c r="CN6" s="39">
        <f t="shared" si="8"/>
        <v>5.612780511437946E-2</v>
      </c>
      <c r="CO6" s="103"/>
      <c r="CP6" s="104"/>
      <c r="CQ6" s="104"/>
      <c r="CR6" s="104"/>
      <c r="CS6" s="104"/>
      <c r="CT6" s="104"/>
      <c r="CU6" s="104"/>
      <c r="CV6" s="104"/>
      <c r="CW6" s="105"/>
    </row>
    <row r="7" spans="1:101" x14ac:dyDescent="0.25">
      <c r="A7" s="89"/>
      <c r="B7" s="2" t="s">
        <v>15</v>
      </c>
      <c r="C7" s="7">
        <v>0.15263157894809351</v>
      </c>
      <c r="D7" s="7">
        <v>2.3027888445978757E-2</v>
      </c>
      <c r="E7" s="7">
        <v>0</v>
      </c>
      <c r="F7" s="7">
        <v>2.7906976743990873E-3</v>
      </c>
      <c r="G7" s="7">
        <v>7.0754716981247349E-3</v>
      </c>
      <c r="H7" s="7">
        <f>(C7*cis_wt_high+D7*First_line_Wt_high+E7*Sec_Line_wt_high+F7*Active_Wt_high)/SUM(cis_wt_high,First_line_Wt_high,Sec_Line_wt_high,Active_Wt_high)</f>
        <v>1.4419407107065681E-2</v>
      </c>
      <c r="I7" s="7">
        <f>(D7*First_line_Wt_high+E7*Sec_Line_wt_high)/SUM(First_line_Wt_high,Sec_Line_wt_high)</f>
        <v>9.5744295544109535E-3</v>
      </c>
      <c r="J7" s="7">
        <f>(F7*Active_Wt_high+G7*NonActive_Wt_high)/SUM(Active_Wt_high,NonActive_Wt_high)</f>
        <v>5.0891526142784081E-3</v>
      </c>
      <c r="K7" s="7">
        <f>(C7*cis_wt_high+D7*First_line_Wt_high+E7*Sec_Line_wt_high+F7*Active_Wt_high+G7*NonActive_Wt_high)/SUM(cis_wt_high,First_line_Wt_high,Sec_Line_wt_high,Active_Wt_high,NonActive_Wt_high)</f>
        <v>1.3325916724484401E-2</v>
      </c>
      <c r="L7" s="7">
        <v>0.14195121951181136</v>
      </c>
      <c r="M7" s="7">
        <v>1.6055776892313148E-2</v>
      </c>
      <c r="N7" s="7">
        <v>6.1594202898585249E-3</v>
      </c>
      <c r="O7" s="7">
        <v>6.0465116278646891E-3</v>
      </c>
      <c r="P7" s="7">
        <v>7.0754716981247349E-3</v>
      </c>
      <c r="Q7" s="40">
        <f>(L7*cis_wt_high+M7*First_line_Wt_high+N7*Sec_Line_wt_high+O7*Active_Wt_high)/SUM(cis_wt_high,First_line_Wt_high,Sec_Line_wt_high,Active_Wt_high)</f>
        <v>1.5038521867740233E-2</v>
      </c>
      <c r="R7" s="40">
        <f>(M7*First_line_Wt_high+N7*Sec_Line_wt_high)/SUM(First_line_Wt_high,Sec_Line_wt_high)</f>
        <v>1.0274081925371076E-2</v>
      </c>
      <c r="S7" s="40">
        <f>(O7*Active_Wt_high+P7*NonActive_Wt_high)/SUM(Active_Wt_high,NonActive_Wt_high)</f>
        <v>6.5984703410505415E-3</v>
      </c>
      <c r="T7" s="40">
        <f>(L7*cis_wt_high+M7*First_line_Wt_high+N7*Sec_Line_wt_high+O7*Active_Wt_high+P7*NonActive_Wt_high)/SUM(cis_wt_high,First_line_Wt_high,Sec_Line_wt_high,Active_Wt_high,NonActive_Wt_high)</f>
        <v>1.3852847118220279E-2</v>
      </c>
      <c r="U7" s="7">
        <v>0.12731707317054886</v>
      </c>
      <c r="V7" s="7">
        <v>1.6055776892313148E-2</v>
      </c>
      <c r="W7" s="7">
        <v>6.1594202898585249E-3</v>
      </c>
      <c r="X7" s="7">
        <v>6.0465116278646891E-3</v>
      </c>
      <c r="Y7" s="7">
        <v>7.0754716981247349E-3</v>
      </c>
      <c r="Z7" s="40">
        <f>(U7*cis_wt_high+V7*First_line_Wt_high+W7*Sec_Line_wt_high+X7*Active_Wt_high)/SUM(cis_wt_high,First_line_Wt_high,Sec_Line_wt_high,Active_Wt_high)</f>
        <v>1.4437984544880648E-2</v>
      </c>
      <c r="AA7" s="40">
        <f>(V7*First_line_Wt_high+W7*Sec_Line_wt_high)/SUM(First_line_Wt_high,Sec_Line_wt_high)</f>
        <v>1.0274081925371076E-2</v>
      </c>
      <c r="AB7" s="40">
        <f>(X7*Active_Wt_high+Y7*NonActive_Wt_high)/SUM(Active_Wt_high,NonActive_Wt_high)</f>
        <v>6.5984703410505415E-3</v>
      </c>
      <c r="AC7" s="40">
        <f>(U7*cis_wt_high+V7*First_line_Wt_high+W7*Sec_Line_wt_high+X7*Active_Wt_high+Y7*NonActive_Wt_high)/SUM(cis_wt_high,First_line_Wt_high,Sec_Line_wt_high,Active_Wt_high,NonActive_Wt_high)</f>
        <v>1.3341728036448241E-2</v>
      </c>
      <c r="AD7" s="7">
        <v>0.12731707317054886</v>
      </c>
      <c r="AE7" s="7">
        <v>1.6055776892313148E-2</v>
      </c>
      <c r="AF7" s="7">
        <v>6.1594202898585249E-3</v>
      </c>
      <c r="AG7" s="7">
        <v>6.0465116278646891E-3</v>
      </c>
      <c r="AH7" s="7">
        <v>7.0754716981247349E-3</v>
      </c>
      <c r="AI7" s="7">
        <f t="shared" si="3"/>
        <v>1.4437984544880648E-2</v>
      </c>
      <c r="AJ7" s="7">
        <f t="shared" si="4"/>
        <v>1.0274081925371076E-2</v>
      </c>
      <c r="AK7" s="7">
        <f>(AG7*Active_Wt_high+AH7*NonActive_Wt_high)/SUM(Active_Wt_high,NonActive_Wt_high)</f>
        <v>6.5984703410505415E-3</v>
      </c>
      <c r="AL7" s="33">
        <f t="shared" si="5"/>
        <v>1.3341728036448241E-2</v>
      </c>
      <c r="AM7" s="7">
        <f>$C7+(L7-$C7)*Other_Factor</f>
        <v>0.1459332452217644</v>
      </c>
      <c r="AN7" s="7">
        <f>$D7+(M7-$D7)*Other_Factor</f>
        <v>1.8655233176999901E-2</v>
      </c>
      <c r="AO7" s="7">
        <f>$E7+(N7-$E7)*Other_Factor</f>
        <v>3.862964810157841E-3</v>
      </c>
      <c r="AP7" s="7">
        <f>$F7+(O7-$F7)*Other_Factor</f>
        <v>4.8326259953754402E-3</v>
      </c>
      <c r="AQ7" s="7">
        <f>$G7+(P7-$G7)*Other_Factor</f>
        <v>7.0754716981247349E-3</v>
      </c>
      <c r="AR7" s="40">
        <f>$H7+(Q7-$H7)*Other_Factor</f>
        <v>1.4807693410221983E-2</v>
      </c>
      <c r="AS7" s="40">
        <f>$I7+(R7-$I7)*Other_Factor</f>
        <v>1.0013226123109552E-2</v>
      </c>
      <c r="AT7" s="40">
        <f>$J7+(S7-$J7)*Other_Factor</f>
        <v>6.0357419021482405E-3</v>
      </c>
      <c r="AU7" s="40">
        <f>$K7+(T7-$K7)*Other_Factor</f>
        <v>1.3656388339119269E-2</v>
      </c>
      <c r="AV7" s="7">
        <f>$C7+(U7-$C7)*Other_Factor</f>
        <v>0.13675523987667118</v>
      </c>
      <c r="AW7" s="7">
        <f>$D7+(V7-$D7)*Other_Factor</f>
        <v>1.8655233176999901E-2</v>
      </c>
      <c r="AX7" s="7">
        <f>$E7+(W7-$E7)*Other_Factor</f>
        <v>3.862964810157841E-3</v>
      </c>
      <c r="AY7" s="7">
        <f>$F7+(X7-$F7)*Other_Factor</f>
        <v>4.8326259953754402E-3</v>
      </c>
      <c r="AZ7" s="7">
        <f>$G7+(Y7-$G7)*Other_Factor</f>
        <v>7.0754716981247349E-3</v>
      </c>
      <c r="BA7" s="40">
        <f>$H7+(Z7-$H7)*Other_Factor</f>
        <v>1.4431058201676042E-2</v>
      </c>
      <c r="BB7" s="40">
        <f>$I7+(AA7-$I7)*Other_Factor</f>
        <v>1.0013226123109552E-2</v>
      </c>
      <c r="BC7" s="40">
        <f>$J7+(AB7-$J7)*Other_Factor</f>
        <v>6.0357419021482405E-3</v>
      </c>
      <c r="BD7" s="40">
        <f>$K7+(AC7-$K7)*Other_Factor</f>
        <v>1.3335833005375204E-2</v>
      </c>
      <c r="BE7" s="7">
        <f>$C7+(AD7-$C7)*Other_Factor</f>
        <v>0.13675523987667118</v>
      </c>
      <c r="BF7" s="7">
        <f>$D7+(AE7-$D7)*Other_Factor</f>
        <v>1.8655233176999901E-2</v>
      </c>
      <c r="BG7" s="7">
        <f>$E7+(AF7-$E7)*Other_Factor</f>
        <v>3.862964810157841E-3</v>
      </c>
      <c r="BH7" s="7">
        <f>$F7+(AG7-$F7)*Other_Factor</f>
        <v>4.8326259953754402E-3</v>
      </c>
      <c r="BI7" s="7">
        <f>$G7+(AH7-$G7)*Other_Factor</f>
        <v>7.0754716981247349E-3</v>
      </c>
      <c r="BJ7" s="7">
        <f>$H7+(AI7-$H7)*Other_Factor</f>
        <v>1.4431058201676042E-2</v>
      </c>
      <c r="BK7" s="7">
        <f>$I7+(AJ7-$I7)*Other_Factor</f>
        <v>1.0013226123109552E-2</v>
      </c>
      <c r="BL7" s="7">
        <f>$J7+(AK7-$J7)*Other_Factor</f>
        <v>6.0357419021482405E-3</v>
      </c>
      <c r="BM7" s="33">
        <f>$K7+(AL7-$K7)*Other_Factor</f>
        <v>1.3335833005375204E-2</v>
      </c>
      <c r="BN7" s="40">
        <f t="shared" ref="BN7:BO10" si="9">AM7*(1-SUM(BN$11:BN$13))/(SUM(AM$6:AM$21)-SUM(AM$11:AM$13))</f>
        <v>0.14630519002780673</v>
      </c>
      <c r="BO7" s="40">
        <f t="shared" si="9"/>
        <v>1.868147158904692E-2</v>
      </c>
      <c r="BP7" s="40">
        <f t="shared" si="6"/>
        <v>3.8730075830869029E-3</v>
      </c>
      <c r="BQ7" s="40">
        <f t="shared" si="6"/>
        <v>4.8609663235160017E-3</v>
      </c>
      <c r="BR7" s="40">
        <f t="shared" si="6"/>
        <v>7.1016287341913575E-3</v>
      </c>
      <c r="BS7" s="40">
        <f t="shared" si="6"/>
        <v>1.4846871013191829E-2</v>
      </c>
      <c r="BT7" s="40">
        <f t="shared" si="6"/>
        <v>1.0034205620153079E-2</v>
      </c>
      <c r="BU7" s="40">
        <f t="shared" si="6"/>
        <v>6.0639751718887646E-3</v>
      </c>
      <c r="BV7" s="40">
        <f t="shared" si="6"/>
        <v>1.3694613046756286E-2</v>
      </c>
      <c r="BW7" s="40">
        <f t="shared" ref="BW7:BX10" si="10">AV7*(1-SUM(BW$11:BW$13))/(SUM(AV$6:AV$21)-SUM(AV$11:AV$13))</f>
        <v>0.13713331002762877</v>
      </c>
      <c r="BX7" s="40">
        <f t="shared" si="10"/>
        <v>1.868268468328534E-2</v>
      </c>
      <c r="BY7" s="40">
        <f t="shared" si="7"/>
        <v>3.8720784396288816E-3</v>
      </c>
      <c r="BZ7" s="40">
        <f t="shared" si="7"/>
        <v>4.8613055038137761E-3</v>
      </c>
      <c r="CA7" s="40">
        <f t="shared" si="7"/>
        <v>7.1035550623806286E-3</v>
      </c>
      <c r="CB7" s="40">
        <f t="shared" si="7"/>
        <v>1.4468439382992877E-2</v>
      </c>
      <c r="CC7" s="40">
        <f t="shared" si="7"/>
        <v>1.0033076048302478E-2</v>
      </c>
      <c r="CD7" s="40">
        <f t="shared" si="7"/>
        <v>6.0650765457855998E-3</v>
      </c>
      <c r="CE7" s="40">
        <f t="shared" si="7"/>
        <v>1.3373123592614968E-2</v>
      </c>
      <c r="CF7" s="40">
        <f t="shared" ref="CF7:CG10" si="11">BE7*(1-SUM(CF$11:CF$13))/(SUM(BE$6:BE$21)-SUM(BE$11:BE$13))</f>
        <v>0.13699896817182983</v>
      </c>
      <c r="CG7" s="40">
        <f t="shared" si="11"/>
        <v>1.8660320166751867E-2</v>
      </c>
      <c r="CH7" s="40">
        <f t="shared" si="8"/>
        <v>3.8635823416446995E-3</v>
      </c>
      <c r="CI7" s="40">
        <f t="shared" si="8"/>
        <v>4.853170664814113E-3</v>
      </c>
      <c r="CJ7" s="40">
        <f t="shared" si="8"/>
        <v>7.097037692638075E-3</v>
      </c>
      <c r="CK7" s="40">
        <f t="shared" si="8"/>
        <v>1.4443413006497586E-2</v>
      </c>
      <c r="CL7" s="40">
        <f t="shared" si="8"/>
        <v>1.0015306030028755E-2</v>
      </c>
      <c r="CM7" s="40">
        <f t="shared" si="8"/>
        <v>6.057435719723875E-3</v>
      </c>
      <c r="CN7" s="48">
        <f t="shared" si="8"/>
        <v>1.335157290540322E-2</v>
      </c>
      <c r="CO7" s="106"/>
      <c r="CP7" s="72"/>
      <c r="CQ7" s="72"/>
      <c r="CR7" s="72"/>
      <c r="CS7" s="72"/>
      <c r="CT7" s="72"/>
      <c r="CU7" s="72"/>
      <c r="CV7" s="72"/>
      <c r="CW7" s="107"/>
    </row>
    <row r="8" spans="1:101" x14ac:dyDescent="0.25">
      <c r="A8" s="89"/>
      <c r="B8" s="2" t="s">
        <v>14</v>
      </c>
      <c r="C8" s="7">
        <v>0.13684210526397653</v>
      </c>
      <c r="D8" s="7">
        <v>1.1155378485746426E-3</v>
      </c>
      <c r="E8" s="8"/>
      <c r="F8" s="8"/>
      <c r="G8" s="8"/>
      <c r="H8" s="7">
        <f>(C8*cis_wt_high+D8*First_line_Wt_high+E8*Sec_Line_wt_high+F8*Active_Wt_high)/SUM(cis_wt_high,First_line_Wt_high,Sec_Line_wt_high,Active_Wt_high)</f>
        <v>5.990207636001969E-3</v>
      </c>
      <c r="I8" s="7">
        <f>(D8*First_line_Wt_high+E8*Sec_Line_wt_high)/SUM(First_line_Wt_high,Sec_Line_wt_high)</f>
        <v>4.6381319639935011E-4</v>
      </c>
      <c r="J8" s="67"/>
      <c r="K8" s="7">
        <f>(C8*cis_wt_high+D8*First_line_Wt_high+E8*Sec_Line_wt_high+F8*Active_Wt_high+G8*NonActive_Wt_high)/SUM(cis_wt_high,First_line_Wt_high,Sec_Line_wt_high,Active_Wt_high,NonActive_Wt_high)</f>
        <v>5.0982833372590283E-3</v>
      </c>
      <c r="L8" s="7">
        <v>6.6585365853650505E-2</v>
      </c>
      <c r="M8" s="7">
        <v>1.1155378485746426E-3</v>
      </c>
      <c r="N8" s="8"/>
      <c r="O8" s="8"/>
      <c r="P8" s="8"/>
      <c r="Q8" s="40">
        <f>(L8*cis_wt_high+M8*First_line_Wt_high+N8*Sec_Line_wt_high+O8*Active_Wt_high)/SUM(cis_wt_high,First_line_Wt_high,Sec_Line_wt_high,Active_Wt_high)</f>
        <v>3.1071016990771418E-3</v>
      </c>
      <c r="R8" s="40">
        <f>(M8*First_line_Wt_high+N8*Sec_Line_wt_high)/SUM(First_line_Wt_high,Sec_Line_wt_high)</f>
        <v>4.6381319639935011E-4</v>
      </c>
      <c r="S8" s="41"/>
      <c r="T8" s="46">
        <f>(L8*cis_wt_high+M8*First_line_Wt_high+N8*Sec_Line_wt_high+O8*Active_Wt_high+P8*NonActive_Wt_high)/SUM(cis_wt_high,First_line_Wt_high,Sec_Line_wt_high,Active_Wt_high,NonActive_Wt_high)</f>
        <v>2.6444633946189644E-3</v>
      </c>
      <c r="U8" s="7">
        <v>6.6585365853650505E-2</v>
      </c>
      <c r="V8" s="7">
        <v>1.1155378485746426E-3</v>
      </c>
      <c r="W8" s="8"/>
      <c r="X8" s="8"/>
      <c r="Y8" s="8"/>
      <c r="Z8" s="40">
        <f>(U8*cis_wt_high+V8*First_line_Wt_high+W8*Sec_Line_wt_high+X8*Active_Wt_high)/SUM(cis_wt_high,First_line_Wt_high,Sec_Line_wt_high,Active_Wt_high)</f>
        <v>3.1071016990771418E-3</v>
      </c>
      <c r="AA8" s="40">
        <f>(V8*First_line_Wt_high+W8*Sec_Line_wt_high)/SUM(First_line_Wt_high,Sec_Line_wt_high)</f>
        <v>4.6381319639935011E-4</v>
      </c>
      <c r="AB8" s="8"/>
      <c r="AC8" s="40">
        <f>(U8*cis_wt_high+V8*First_line_Wt_high+W8*Sec_Line_wt_high+X8*Active_Wt_high+Y8*NonActive_Wt_high)/SUM(cis_wt_high,First_line_Wt_high,Sec_Line_wt_high,Active_Wt_high,NonActive_Wt_high)</f>
        <v>2.6444633946189644E-3</v>
      </c>
      <c r="AD8" s="7">
        <v>6.6585365853650505E-2</v>
      </c>
      <c r="AE8" s="7">
        <v>1.1155378485746426E-3</v>
      </c>
      <c r="AF8" s="8"/>
      <c r="AG8" s="8"/>
      <c r="AH8" s="8"/>
      <c r="AI8" s="7">
        <f t="shared" si="3"/>
        <v>3.1071016990771418E-3</v>
      </c>
      <c r="AJ8" s="7">
        <f t="shared" si="4"/>
        <v>4.6381319639935011E-4</v>
      </c>
      <c r="AK8" s="8"/>
      <c r="AL8" s="33">
        <f t="shared" si="5"/>
        <v>2.6444633946189644E-3</v>
      </c>
      <c r="AM8" s="7">
        <f>$C8+(L8-$C8)*Other_Factor</f>
        <v>9.2779628724524027E-2</v>
      </c>
      <c r="AN8" s="7">
        <f>$D8+(M8-$D8)*Other_Factor</f>
        <v>1.1155378485746426E-3</v>
      </c>
      <c r="AO8" s="8"/>
      <c r="AP8" s="8"/>
      <c r="AQ8" s="8"/>
      <c r="AR8" s="40">
        <f>$H8+(Q8-$H8)*Other_Factor</f>
        <v>4.1820282531734639E-3</v>
      </c>
      <c r="AS8" s="40">
        <f>$I8+(R8-$I8)*Other_Factor</f>
        <v>4.6381319639935011E-4</v>
      </c>
      <c r="AT8" s="41"/>
      <c r="AU8" s="46">
        <f>$K8+(T8-$K8)*Other_Factor</f>
        <v>3.5593365463590324E-3</v>
      </c>
      <c r="AV8" s="7">
        <f>$C8+(U8-$C8)*Other_Factor</f>
        <v>9.2779628724524027E-2</v>
      </c>
      <c r="AW8" s="7">
        <f>$D8+(V8-$D8)*Other_Factor</f>
        <v>1.1155378485746426E-3</v>
      </c>
      <c r="AX8" s="8"/>
      <c r="AY8" s="8"/>
      <c r="AZ8" s="8"/>
      <c r="BA8" s="40">
        <f>$H8+(Z8-$H8)*Other_Factor</f>
        <v>4.1820282531734639E-3</v>
      </c>
      <c r="BB8" s="40">
        <f>$I8+(AA8-$I8)*Other_Factor</f>
        <v>4.6381319639935011E-4</v>
      </c>
      <c r="BC8" s="8"/>
      <c r="BD8" s="40">
        <f>$K8+(AC8-$K8)*Other_Factor</f>
        <v>3.5593365463590324E-3</v>
      </c>
      <c r="BE8" s="7">
        <f>$C8+(AD8-$C8)*Other_Factor</f>
        <v>9.2779628724524027E-2</v>
      </c>
      <c r="BF8" s="7">
        <f>$D8+(AE8-$D8)*Other_Factor</f>
        <v>1.1155378485746426E-3</v>
      </c>
      <c r="BG8" s="8"/>
      <c r="BH8" s="8"/>
      <c r="BI8" s="8"/>
      <c r="BJ8" s="7">
        <f>$H8+(AI8-$H8)*Other_Factor</f>
        <v>4.1820282531734639E-3</v>
      </c>
      <c r="BK8" s="7">
        <f>$I8+(AJ8-$I8)*Other_Factor</f>
        <v>4.6381319639935011E-4</v>
      </c>
      <c r="BL8" s="8"/>
      <c r="BM8" s="33">
        <f>$K8+(AL8-$K8)*Other_Factor</f>
        <v>3.5593365463590324E-3</v>
      </c>
      <c r="BN8" s="40">
        <f t="shared" si="9"/>
        <v>9.301609918030114E-2</v>
      </c>
      <c r="BO8" s="40">
        <f t="shared" si="9"/>
        <v>1.1171068421887795E-3</v>
      </c>
      <c r="BP8" s="41"/>
      <c r="BQ8" s="41"/>
      <c r="BR8" s="41"/>
      <c r="BS8" s="40">
        <f t="shared" ref="BS8:BT10" si="12">AR8*(1-SUM(BS$11:BS$13))/(SUM(AR$6:AR$21)-SUM(AR$11:AR$13))</f>
        <v>4.1930928962594961E-3</v>
      </c>
      <c r="BT8" s="40">
        <f t="shared" si="12"/>
        <v>4.6478496788068634E-4</v>
      </c>
      <c r="BU8" s="41"/>
      <c r="BV8" s="46">
        <f>AU8*(1-SUM(BV$11:BV$13))/(SUM(AU$6:AU$21)-SUM(AU$11:AU$13))</f>
        <v>3.5692992535908256E-3</v>
      </c>
      <c r="BW8" s="40">
        <f t="shared" si="10"/>
        <v>9.303612498945181E-2</v>
      </c>
      <c r="BX8" s="40">
        <f t="shared" si="10"/>
        <v>1.1171793822918167E-3</v>
      </c>
      <c r="BY8" s="41"/>
      <c r="BZ8" s="41"/>
      <c r="CA8" s="41"/>
      <c r="CB8" s="40">
        <f t="shared" ref="CB8:CC10" si="13">BA8*(1-SUM(CB$11:CB$13))/(SUM(BA$6:BA$21)-SUM(BA$11:BA$13))</f>
        <v>4.1928610801373143E-3</v>
      </c>
      <c r="CC8" s="40">
        <f t="shared" si="13"/>
        <v>4.6473264604912596E-4</v>
      </c>
      <c r="CD8" s="41"/>
      <c r="CE8" s="40">
        <f>BD8*(1-SUM(CE$11:CE$13))/(SUM(BD$6:BD$21)-SUM(BD$11:BD$13))</f>
        <v>3.5692894116914177E-3</v>
      </c>
      <c r="CF8" s="40">
        <f t="shared" si="11"/>
        <v>9.2944982686499256E-2</v>
      </c>
      <c r="CG8" s="40">
        <f t="shared" si="11"/>
        <v>1.1158420382649987E-3</v>
      </c>
      <c r="CH8" s="41"/>
      <c r="CI8" s="41"/>
      <c r="CJ8" s="41"/>
      <c r="CK8" s="40">
        <f t="shared" ref="CK8:CL10" si="14">BJ8*(1-SUM(CK$11:CK$13))/(SUM(BJ$6:BJ$21)-SUM(BJ$11:BJ$13))</f>
        <v>4.1856085964929943E-3</v>
      </c>
      <c r="CL8" s="40">
        <f t="shared" si="14"/>
        <v>4.6390953780466233E-4</v>
      </c>
      <c r="CM8" s="41"/>
      <c r="CN8" s="48">
        <f>BM8*(1-SUM(CN$11:CN$13))/(SUM(BM$6:BM$21)-SUM(BM$11:BM$13))</f>
        <v>3.5635375288835718E-3</v>
      </c>
      <c r="CO8" s="106"/>
      <c r="CP8" s="72"/>
      <c r="CQ8" s="72"/>
      <c r="CR8" s="72"/>
      <c r="CS8" s="72"/>
      <c r="CT8" s="72"/>
      <c r="CU8" s="72"/>
      <c r="CV8" s="72"/>
      <c r="CW8" s="107"/>
    </row>
    <row r="9" spans="1:101" x14ac:dyDescent="0.25">
      <c r="A9" s="89"/>
      <c r="B9" s="2" t="s">
        <v>13</v>
      </c>
      <c r="C9" s="7">
        <v>8.1578947368678337E-2</v>
      </c>
      <c r="D9" s="7">
        <v>0.12908366533924029</v>
      </c>
      <c r="E9" s="7">
        <v>5.7898550724670136E-2</v>
      </c>
      <c r="F9" s="7">
        <v>5.1162790697316607E-2</v>
      </c>
      <c r="G9" s="7">
        <v>7.5471698114959636E-3</v>
      </c>
      <c r="H9" s="7">
        <f>(C9*cis_wt_high+D9*First_line_Wt_high+E9*Sec_Line_wt_high+F9*Active_Wt_high)/SUM(cis_wt_high,First_line_Wt_high,Sec_Line_wt_high,Active_Wt_high)</f>
        <v>8.1759694692028831E-2</v>
      </c>
      <c r="I9" s="7">
        <f>(D9*First_line_Wt_high+E9*Sec_Line_wt_high)/SUM(First_line_Wt_high,Sec_Line_wt_high)</f>
        <v>8.7495570303722695E-2</v>
      </c>
      <c r="J9" s="7">
        <f>(F9*Active_Wt_high+G9*NonActive_Wt_high)/SUM(Active_Wt_high,NonActive_Wt_high)</f>
        <v>2.7766331811545267E-2</v>
      </c>
      <c r="K9" s="7">
        <f>(C9*cis_wt_high+D9*First_line_Wt_high+E9*Sec_Line_wt_high+F9*Active_Wt_high+G9*NonActive_Wt_high)/SUM(cis_wt_high,First_line_Wt_high,Sec_Line_wt_high,Active_Wt_high,NonActive_Wt_high)</f>
        <v>7.0709668009449486E-2</v>
      </c>
      <c r="L9" s="7">
        <v>8.219512195275451E-2</v>
      </c>
      <c r="M9" s="7">
        <v>0.11617529880531033</v>
      </c>
      <c r="N9" s="7">
        <v>5.1739130434811605E-2</v>
      </c>
      <c r="O9" s="7">
        <v>4.8372093022917513E-2</v>
      </c>
      <c r="P9" s="7">
        <v>5.6603773584997883E-3</v>
      </c>
      <c r="Q9" s="40">
        <f>(L9*cis_wt_high+M9*First_line_Wt_high+N9*Sec_Line_wt_high+O9*Active_Wt_high)/SUM(cis_wt_high,First_line_Wt_high,Sec_Line_wt_high,Active_Wt_high)</f>
        <v>7.4120977954511141E-2</v>
      </c>
      <c r="R9" s="40">
        <f>(M9*First_line_Wt_high+N9*Sec_Line_wt_high)/SUM(First_line_Wt_high,Sec_Line_wt_high)</f>
        <v>7.8530104182438748E-2</v>
      </c>
      <c r="S9" s="40">
        <f>(O9*Active_Wt_high+P9*NonActive_Wt_high)/SUM(Active_Wt_high,NonActive_Wt_high)</f>
        <v>2.5460510447964959E-2</v>
      </c>
      <c r="T9" s="40">
        <f>(L9*cis_wt_high+M9*First_line_Wt_high+N9*Sec_Line_wt_high+O9*Active_Wt_high+P9*NonActive_Wt_high)/SUM(cis_wt_high,First_line_Wt_high,Sec_Line_wt_high,Active_Wt_high,NonActive_Wt_high)</f>
        <v>6.3927395880472679E-2</v>
      </c>
      <c r="U9" s="7">
        <v>7.8536585367438891E-2</v>
      </c>
      <c r="V9" s="7">
        <v>0.11505976095673569</v>
      </c>
      <c r="W9" s="7">
        <v>5.1739130434811605E-2</v>
      </c>
      <c r="X9" s="7">
        <v>4.8372093022917513E-2</v>
      </c>
      <c r="Y9" s="7">
        <v>5.6603773584997883E-3</v>
      </c>
      <c r="Z9" s="7">
        <f>(U9*cis_wt_high+V9*First_line_Wt_high+W9*Sec_Line_wt_high+X9*Active_Wt_high)/SUM(cis_wt_high,First_line_Wt_high,Sec_Line_wt_high,Active_Wt_high)</f>
        <v>7.3596186743767403E-2</v>
      </c>
      <c r="AA9" s="7">
        <f>(V9*First_line_Wt_high+W9*Sec_Line_wt_high)/SUM(First_line_Wt_high,Sec_Line_wt_high)</f>
        <v>7.8066290986039399E-2</v>
      </c>
      <c r="AB9" s="7">
        <f>(X9*Active_Wt_high+Y9*NonActive_Wt_high)/SUM(Active_Wt_high,NonActive_Wt_high)</f>
        <v>2.5460510447964959E-2</v>
      </c>
      <c r="AC9" s="7">
        <f>(U9*cis_wt_high+V9*First_line_Wt_high+W9*Sec_Line_wt_high+X9*Active_Wt_high+Y9*NonActive_Wt_high)/SUM(cis_wt_high,First_line_Wt_high,Sec_Line_wt_high,Active_Wt_high,NonActive_Wt_high)</f>
        <v>6.3480744537505115E-2</v>
      </c>
      <c r="AD9" s="7">
        <v>7.1219512196807638E-2</v>
      </c>
      <c r="AE9" s="7">
        <v>0.11505976095673569</v>
      </c>
      <c r="AF9" s="7">
        <v>5.1739130434811605E-2</v>
      </c>
      <c r="AG9" s="7">
        <v>4.8372093022917513E-2</v>
      </c>
      <c r="AH9" s="7">
        <v>5.6603773584997883E-3</v>
      </c>
      <c r="AI9" s="7">
        <f t="shared" si="3"/>
        <v>7.3295918082337597E-2</v>
      </c>
      <c r="AJ9" s="7">
        <f t="shared" si="4"/>
        <v>7.8066290986039399E-2</v>
      </c>
      <c r="AK9" s="7">
        <f t="shared" ref="AK9:AK23" si="15">(AG9*Active_Wt_high+AH9*NonActive_Wt_high)/SUM(Active_Wt_high,NonActive_Wt_high)</f>
        <v>2.5460510447964959E-2</v>
      </c>
      <c r="AL9" s="33">
        <f t="shared" si="5"/>
        <v>6.3225184996619097E-2</v>
      </c>
      <c r="AM9" s="7">
        <f>$C9+(L9-$C9)*Other_Factor</f>
        <v>8.1965389699804686E-2</v>
      </c>
      <c r="AN9" s="7">
        <f>$D9+(M9-$D9)*Other_Factor</f>
        <v>0.12098800644106565</v>
      </c>
      <c r="AO9" s="7">
        <f>$E9+(N9-$E9)*Other_Factor</f>
        <v>5.4035585914512289E-2</v>
      </c>
      <c r="AP9" s="7">
        <f>$F9+(O9-$F9)*Other_Factor</f>
        <v>4.9412566422194014E-2</v>
      </c>
      <c r="AQ9" s="7">
        <f>$G9+(P9-$G9)*Other_Factor</f>
        <v>6.3638420782032206E-3</v>
      </c>
      <c r="AR9" s="40">
        <f>$H9+(Q9-$H9)*Other_Factor</f>
        <v>7.6968968850446046E-2</v>
      </c>
      <c r="AS9" s="40">
        <f>$I9+(R9-$I9)*Other_Factor</f>
        <v>8.1872755411515091E-2</v>
      </c>
      <c r="AT9" s="40">
        <f>$J9+(S9-$J9)*Other_Factor</f>
        <v>2.632020435687445E-2</v>
      </c>
      <c r="AU9" s="40">
        <f>$K9+(T9-$K9)*Other_Factor</f>
        <v>6.6456073136196656E-2</v>
      </c>
      <c r="AV9" s="7">
        <f>$C9+(U9-$C9)*Other_Factor</f>
        <v>7.9670888363531395E-2</v>
      </c>
      <c r="AW9" s="7">
        <f>$D9+(V9-$D9)*Other_Factor</f>
        <v>0.12028838159803647</v>
      </c>
      <c r="AX9" s="7">
        <f>$E9+(W9-$E9)*Other_Factor</f>
        <v>5.4035585914512289E-2</v>
      </c>
      <c r="AY9" s="7">
        <f>$F9+(X9-$F9)*Other_Factor</f>
        <v>4.9412566422194014E-2</v>
      </c>
      <c r="AZ9" s="7">
        <f>$G9+(Y9-$G9)*Other_Factor</f>
        <v>6.3638420782032206E-3</v>
      </c>
      <c r="BA9" s="7">
        <f>$H9+(Z9-$H9)*Other_Factor</f>
        <v>7.6639838853728492E-2</v>
      </c>
      <c r="BB9" s="7">
        <f>$I9+(AA9-$I9)*Other_Factor</f>
        <v>8.1581868611806427E-2</v>
      </c>
      <c r="BC9" s="7">
        <f>$J9+(AB9-$J9)*Other_Factor</f>
        <v>2.632020435687445E-2</v>
      </c>
      <c r="BD9" s="7">
        <f>$K9+(AC9-$K9)*Other_Factor</f>
        <v>6.6175949627960931E-2</v>
      </c>
      <c r="BE9" s="7">
        <f>$C9+(AD9-$C9)*Other_Factor</f>
        <v>7.5081885690984784E-2</v>
      </c>
      <c r="BF9" s="7">
        <f>$D9+(AE9-$D9)*Other_Factor</f>
        <v>0.12028838159803647</v>
      </c>
      <c r="BG9" s="7">
        <f>$E9+(AF9-$E9)*Other_Factor</f>
        <v>5.4035585914512289E-2</v>
      </c>
      <c r="BH9" s="7">
        <f>$F9+(AG9-$F9)*Other_Factor</f>
        <v>4.9412566422194014E-2</v>
      </c>
      <c r="BI9" s="7">
        <f>$G9+(AH9-$G9)*Other_Factor</f>
        <v>6.3638420782032206E-3</v>
      </c>
      <c r="BJ9" s="7">
        <f>$H9+(AI9-$H9)*Other_Factor</f>
        <v>7.6451521249455506E-2</v>
      </c>
      <c r="BK9" s="7">
        <f>$I9+(AJ9-$I9)*Other_Factor</f>
        <v>8.1581868611806427E-2</v>
      </c>
      <c r="BL9" s="7">
        <f>$J9+(AK9-$J9)*Other_Factor</f>
        <v>2.632020435687445E-2</v>
      </c>
      <c r="BM9" s="33">
        <f>$K9+(AL9-$K9)*Other_Factor</f>
        <v>6.6015671961088901E-2</v>
      </c>
      <c r="BN9" s="40">
        <f t="shared" si="9"/>
        <v>8.2174297553034084E-2</v>
      </c>
      <c r="BO9" s="40">
        <f t="shared" si="9"/>
        <v>0.12115817494743748</v>
      </c>
      <c r="BP9" s="40">
        <f t="shared" ref="BP9:BR10" si="16">AO9*(1-SUM(BP$11:BP$13))/(SUM(AO$6:AO$21)-SUM(AO$11:AO$13))</f>
        <v>5.417606535092892E-2</v>
      </c>
      <c r="BQ9" s="40">
        <f t="shared" si="16"/>
        <v>4.9702340211436623E-2</v>
      </c>
      <c r="BR9" s="40">
        <f t="shared" si="16"/>
        <v>6.3873683184121916E-3</v>
      </c>
      <c r="BS9" s="40">
        <f t="shared" si="12"/>
        <v>7.7172610269746339E-2</v>
      </c>
      <c r="BT9" s="40">
        <f t="shared" si="12"/>
        <v>8.204429345619553E-2</v>
      </c>
      <c r="BU9" s="40">
        <f>AT9*(1-SUM(BU$11:BU$13))/(SUM(AT$6:AT$21)-SUM(AT$11:AT$13))</f>
        <v>2.6443321852831134E-2</v>
      </c>
      <c r="BV9" s="40">
        <f>AU9*(1-SUM(BV$11:BV$13))/(SUM(AU$6:AU$21)-SUM(AU$11:AU$13))</f>
        <v>6.6642086004552084E-2</v>
      </c>
      <c r="BW9" s="40">
        <f t="shared" si="10"/>
        <v>7.9891144529347716E-2</v>
      </c>
      <c r="BX9" s="40">
        <f t="shared" si="10"/>
        <v>0.12046538808367904</v>
      </c>
      <c r="BY9" s="40">
        <f t="shared" ref="BY9:CA10" si="17">AX9*(1-SUM(BY$11:BY$13))/(SUM(AX$6:AX$21)-SUM(AX$11:AX$13))</f>
        <v>5.4163068387813755E-2</v>
      </c>
      <c r="BZ9" s="40">
        <f t="shared" si="17"/>
        <v>4.9705808257382855E-2</v>
      </c>
      <c r="CA9" s="40">
        <f t="shared" si="17"/>
        <v>6.3891009023175948E-3</v>
      </c>
      <c r="CB9" s="40">
        <f t="shared" si="13"/>
        <v>7.6838361212397344E-2</v>
      </c>
      <c r="CC9" s="40">
        <f t="shared" si="13"/>
        <v>8.1743594110575121E-2</v>
      </c>
      <c r="CD9" s="40">
        <f>BC9*(1-SUM(CD$11:CD$13))/(SUM(BC$6:BC$21)-SUM(BC$11:BC$13))</f>
        <v>2.6448124640377057E-2</v>
      </c>
      <c r="CE9" s="40">
        <f>BD9*(1-SUM(CE$11:CE$13))/(SUM(BD$6:BD$21)-SUM(BD$11:BD$13))</f>
        <v>6.6360995438131246E-2</v>
      </c>
      <c r="CF9" s="40">
        <f t="shared" si="11"/>
        <v>7.5215698333288381E-2</v>
      </c>
      <c r="CG9" s="40">
        <f t="shared" si="11"/>
        <v>0.1203211823547284</v>
      </c>
      <c r="CH9" s="40">
        <f t="shared" ref="CH9:CJ10" si="18">BG9*(1-SUM(CH$11:CH$13))/(SUM(BG$6:BG$21)-SUM(BG$11:BG$13))</f>
        <v>5.4044224014353458E-2</v>
      </c>
      <c r="CI9" s="40">
        <f t="shared" si="18"/>
        <v>4.9622631269801071E-2</v>
      </c>
      <c r="CJ9" s="40">
        <f t="shared" si="18"/>
        <v>6.3832390299822326E-3</v>
      </c>
      <c r="CK9" s="40">
        <f t="shared" si="14"/>
        <v>7.6516973388179282E-2</v>
      </c>
      <c r="CL9" s="40">
        <f t="shared" si="14"/>
        <v>8.1598814468308731E-2</v>
      </c>
      <c r="CM9" s="40">
        <f>BL9*(1-SUM(CM$11:CM$13))/(SUM(BL$6:BL$21)-SUM(BL$11:BL$13))</f>
        <v>2.6414805107060312E-2</v>
      </c>
      <c r="CN9" s="48">
        <f>BM9*(1-SUM(CN$11:CN$13))/(SUM(BM$6:BM$21)-SUM(BM$11:BM$13))</f>
        <v>6.6093588359451949E-2</v>
      </c>
      <c r="CO9" s="108">
        <f>C9/SUM(C$9:C$21)</f>
        <v>0.11481481481542637</v>
      </c>
      <c r="CP9" s="40">
        <f t="shared" ref="CP9:CW21" si="19">D9/SUM(D$9:D$21)</f>
        <v>0.13227729239871164</v>
      </c>
      <c r="CQ9" s="40">
        <f t="shared" si="19"/>
        <v>5.7969962997928497E-2</v>
      </c>
      <c r="CR9" s="40">
        <f t="shared" si="19"/>
        <v>5.1691729322943032E-2</v>
      </c>
      <c r="CS9" s="40">
        <f t="shared" si="19"/>
        <v>1.2012012012299334E-2</v>
      </c>
      <c r="CT9" s="40">
        <f t="shared" si="19"/>
        <v>8.3608794100427875E-2</v>
      </c>
      <c r="CU9" s="40">
        <f t="shared" si="19"/>
        <v>8.8447078644232346E-2</v>
      </c>
      <c r="CV9" s="40">
        <f t="shared" si="19"/>
        <v>3.4888081159106091E-2</v>
      </c>
      <c r="CW9" s="48">
        <f t="shared" si="19"/>
        <v>7.6374174244192475E-2</v>
      </c>
    </row>
    <row r="10" spans="1:101" x14ac:dyDescent="0.25">
      <c r="A10" s="89"/>
      <c r="B10" s="2" t="s">
        <v>12</v>
      </c>
      <c r="C10" s="7">
        <v>0.24210526315749714</v>
      </c>
      <c r="D10" s="7">
        <v>0.17207171314680256</v>
      </c>
      <c r="E10" s="7">
        <v>9.115942028990616E-2</v>
      </c>
      <c r="F10" s="7">
        <v>2.3255813953325724E-2</v>
      </c>
      <c r="G10" s="7">
        <v>1.6981132075010626E-2</v>
      </c>
      <c r="H10" s="7">
        <f>(C10*cis_wt_high+D10*First_line_Wt_high+E10*Sec_Line_wt_high+F10*Active_Wt_high)/SUM(cis_wt_high,First_line_Wt_high,Sec_Line_wt_high,Active_Wt_high)</f>
        <v>0.11426218510669016</v>
      </c>
      <c r="I10" s="7">
        <f>(D10*First_line_Wt_high+E10*Sec_Line_wt_high)/SUM(First_line_Wt_high,Sec_Line_wt_high)</f>
        <v>0.12480076130393661</v>
      </c>
      <c r="J10" s="7">
        <f>(F10*Active_Wt_high+G10*NonActive_Wt_high)/SUM(Active_Wt_high,NonActive_Wt_high)</f>
        <v>1.9889924998732857E-2</v>
      </c>
      <c r="K10" s="7">
        <f>(C10*cis_wt_high+D10*First_line_Wt_high+E10*Sec_Line_wt_high+F10*Active_Wt_high+G10*NonActive_Wt_high)/SUM(cis_wt_high,First_line_Wt_high,Sec_Line_wt_high,Active_Wt_high,NonActive_Wt_high)</f>
        <v>9.9777322431017279E-2</v>
      </c>
      <c r="L10" s="7">
        <v>0.1890243902428175</v>
      </c>
      <c r="M10" s="7">
        <v>0.14422310756913406</v>
      </c>
      <c r="N10" s="7">
        <v>8.9927536231934474E-2</v>
      </c>
      <c r="O10" s="7">
        <v>6.0465116278646897E-2</v>
      </c>
      <c r="P10" s="7">
        <v>1.5471698112809179E-2</v>
      </c>
      <c r="Q10" s="40">
        <f>(L10*cis_wt_high+M10*First_line_Wt_high+N10*Sec_Line_wt_high+O10*Active_Wt_high)/SUM(cis_wt_high,First_line_Wt_high,Sec_Line_wt_high,Active_Wt_high)</f>
        <v>0.10777512191748781</v>
      </c>
      <c r="R10" s="40">
        <f>(M10*First_line_Wt_high+N10*Sec_Line_wt_high)/SUM(First_line_Wt_high,Sec_Line_wt_high)</f>
        <v>0.1125022991809573</v>
      </c>
      <c r="S10" s="40">
        <f>(O10*Active_Wt_high+P10*NonActive_Wt_high)/SUM(Active_Wt_high,NonActive_Wt_high)</f>
        <v>3.6329574083727327E-2</v>
      </c>
      <c r="T10" s="40">
        <f>(L10*cis_wt_high+M10*First_line_Wt_high+N10*Sec_Line_wt_high+O10*Active_Wt_high+P10*NonActive_Wt_high)/SUM(cis_wt_high,First_line_Wt_high,Sec_Line_wt_high,Active_Wt_high,NonActive_Wt_high)</f>
        <v>9.4031413593629404E-2</v>
      </c>
      <c r="U10" s="7">
        <v>0.1890243902428175</v>
      </c>
      <c r="V10" s="7">
        <v>0.14422310756913406</v>
      </c>
      <c r="W10" s="7">
        <v>8.7463768115991061E-2</v>
      </c>
      <c r="X10" s="7">
        <v>6.0465116278646897E-2</v>
      </c>
      <c r="Y10" s="7">
        <v>1.5471698112809179E-2</v>
      </c>
      <c r="Z10" s="7">
        <f>(U10*cis_wt_high+V10*First_line_Wt_high+W10*Sec_Line_wt_high+X10*Active_Wt_high)/SUM(cis_wt_high,First_line_Wt_high,Sec_Line_wt_high,Active_Wt_high)</f>
        <v>0.10661241493404584</v>
      </c>
      <c r="AA10" s="7">
        <f>(V10*First_line_Wt_high+W10*Sec_Line_wt_high)/SUM(First_line_Wt_high,Sec_Line_wt_high)</f>
        <v>0.11106290524156255</v>
      </c>
      <c r="AB10" s="7">
        <f>(X10*Active_Wt_high+Y10*NonActive_Wt_high)/SUM(Active_Wt_high,NonActive_Wt_high)</f>
        <v>3.6329574083727327E-2</v>
      </c>
      <c r="AC10" s="7">
        <f>(U10*cis_wt_high+V10*First_line_Wt_high+W10*Sec_Line_wt_high+X10*Active_Wt_high+Y10*NonActive_Wt_high)/SUM(cis_wt_high,First_line_Wt_high,Sec_Line_wt_high,Active_Wt_high,NonActive_Wt_high)</f>
        <v>9.3041830260295527E-2</v>
      </c>
      <c r="AD10" s="7">
        <v>0.17390243902337563</v>
      </c>
      <c r="AE10" s="7">
        <v>0.13625498007906117</v>
      </c>
      <c r="AF10" s="7">
        <v>8.7463768115991061E-2</v>
      </c>
      <c r="AG10" s="7">
        <v>6.0465116278646897E-2</v>
      </c>
      <c r="AH10" s="7">
        <v>1.5471698112809179E-2</v>
      </c>
      <c r="AI10" s="7">
        <f t="shared" si="3"/>
        <v>0.10331573912869868</v>
      </c>
      <c r="AJ10" s="7">
        <f t="shared" si="4"/>
        <v>0.10774995383860445</v>
      </c>
      <c r="AK10" s="7">
        <f t="shared" si="15"/>
        <v>3.6329574083727327E-2</v>
      </c>
      <c r="AL10" s="33">
        <f t="shared" si="5"/>
        <v>9.0236019786259253E-2</v>
      </c>
      <c r="AM10" s="7">
        <f>$C10+(L10-$C10)*Other_Factor</f>
        <v>0.20881486657594195</v>
      </c>
      <c r="AN10" s="7">
        <f>$D10+(M10-$D10)*Other_Factor</f>
        <v>0.15460607867213844</v>
      </c>
      <c r="AO10" s="7">
        <f>$E10+(N10-$E10)*Other_Factor</f>
        <v>9.0386827327874605E-2</v>
      </c>
      <c r="AP10" s="7">
        <f>$F10+(O10-$F10)*Other_Factor</f>
        <v>4.6592137621626908E-2</v>
      </c>
      <c r="AQ10" s="7">
        <f>$G10+(P10-$G10)*Other_Factor</f>
        <v>1.6034469888499037E-2</v>
      </c>
      <c r="AR10" s="40">
        <f>$H10+(Q10-$H10)*Other_Factor</f>
        <v>0.1101937345639631</v>
      </c>
      <c r="AS10" s="40">
        <f>$I10+(R10-$I10)*Other_Factor</f>
        <v>0.11708761231192012</v>
      </c>
      <c r="AT10" s="40">
        <f>$J10+(S10-$J10)*Other_Factor</f>
        <v>3.0200276122399373E-2</v>
      </c>
      <c r="AU10" s="40">
        <f>$K10+(T10-$K10)*Other_Factor</f>
        <v>9.6173696992800248E-2</v>
      </c>
      <c r="AV10" s="7">
        <f>$C10+(U10-$C10)*Other_Factor</f>
        <v>0.20881486657594195</v>
      </c>
      <c r="AW10" s="7">
        <f>$D10+(V10-$D10)*Other_Factor</f>
        <v>0.15460607867213844</v>
      </c>
      <c r="AX10" s="7">
        <f>$E10+(W10-$E10)*Other_Factor</f>
        <v>8.8841641403811469E-2</v>
      </c>
      <c r="AY10" s="7">
        <f>$F10+(X10-$F10)*Other_Factor</f>
        <v>4.6592137621626908E-2</v>
      </c>
      <c r="AZ10" s="7">
        <f>$G10+(Y10-$G10)*Other_Factor</f>
        <v>1.6034469888499037E-2</v>
      </c>
      <c r="BA10" s="7">
        <f>$H10+(Z10-$H10)*Other_Factor</f>
        <v>0.10946452695185124</v>
      </c>
      <c r="BB10" s="7">
        <f>$I10+(AA10-$I10)*Other_Factor</f>
        <v>0.11618487668516131</v>
      </c>
      <c r="BC10" s="7">
        <f>$J10+(AB10-$J10)*Other_Factor</f>
        <v>3.0200276122399373E-2</v>
      </c>
      <c r="BD10" s="7">
        <f>$K10+(AC10-$K10)*Other_Factor</f>
        <v>9.5553066249403573E-2</v>
      </c>
      <c r="BE10" s="7">
        <f>$C10+(AD10-$C10)*Other_Factor</f>
        <v>0.19933092771925953</v>
      </c>
      <c r="BF10" s="7">
        <f>$D10+(AE10-$D10)*Other_Factor</f>
        <v>0.14960875836462781</v>
      </c>
      <c r="BG10" s="7">
        <f>$E10+(AF10-$E10)*Other_Factor</f>
        <v>8.8841641403811469E-2</v>
      </c>
      <c r="BH10" s="7">
        <f>$F10+(AG10-$F10)*Other_Factor</f>
        <v>4.6592137621626908E-2</v>
      </c>
      <c r="BI10" s="7">
        <f>$G10+(AH10-$G10)*Other_Factor</f>
        <v>1.6034469888499037E-2</v>
      </c>
      <c r="BJ10" s="7">
        <f>$H10+(AI10-$H10)*Other_Factor</f>
        <v>0.10739697156071761</v>
      </c>
      <c r="BK10" s="7">
        <f>$I10+(AJ10-$I10)*Other_Factor</f>
        <v>0.11410711383003325</v>
      </c>
      <c r="BL10" s="7">
        <f>$J10+(AK10-$J10)*Other_Factor</f>
        <v>3.0200276122399373E-2</v>
      </c>
      <c r="BM10" s="33">
        <f>$K10+(AL10-$K10)*Other_Factor</f>
        <v>9.3793363774964472E-2</v>
      </c>
      <c r="BN10" s="40">
        <f t="shared" si="9"/>
        <v>0.20934707981446288</v>
      </c>
      <c r="BO10" s="40">
        <f t="shared" si="9"/>
        <v>0.15482353068459437</v>
      </c>
      <c r="BP10" s="40">
        <f t="shared" si="16"/>
        <v>9.062181118800329E-2</v>
      </c>
      <c r="BQ10" s="40">
        <f t="shared" si="16"/>
        <v>4.6865371360432832E-2</v>
      </c>
      <c r="BR10" s="40">
        <f t="shared" si="16"/>
        <v>1.6093747096447421E-2</v>
      </c>
      <c r="BS10" s="40">
        <f t="shared" si="12"/>
        <v>0.11048528073951611</v>
      </c>
      <c r="BT10" s="40">
        <f t="shared" si="12"/>
        <v>0.11733293177101656</v>
      </c>
      <c r="BU10" s="40">
        <f>AT10*(1-SUM(BU$11:BU$13))/(SUM(AT$6:AT$21)-SUM(AT$11:AT$13))</f>
        <v>3.0341543352812014E-2</v>
      </c>
      <c r="BV10" s="40">
        <f>AU10*(1-SUM(BV$11:BV$13))/(SUM(AU$6:AU$21)-SUM(AU$11:AU$13))</f>
        <v>9.6442890527623074E-2</v>
      </c>
      <c r="BW10" s="40">
        <f t="shared" si="10"/>
        <v>0.20939215098712613</v>
      </c>
      <c r="BX10" s="40">
        <f t="shared" si="10"/>
        <v>0.15483358425730945</v>
      </c>
      <c r="BY10" s="40">
        <f t="shared" si="17"/>
        <v>8.9051239430494061E-2</v>
      </c>
      <c r="BZ10" s="40">
        <f t="shared" si="17"/>
        <v>4.6868641453158312E-2</v>
      </c>
      <c r="CA10" s="40">
        <f t="shared" si="17"/>
        <v>1.6098112551171016E-2</v>
      </c>
      <c r="CB10" s="40">
        <f t="shared" si="13"/>
        <v>0.10974807603554031</v>
      </c>
      <c r="CC10" s="40">
        <f t="shared" si="13"/>
        <v>0.1164151981702047</v>
      </c>
      <c r="CD10" s="40">
        <f>BC10*(1-SUM(CD$11:CD$13))/(SUM(BC$6:BC$21)-SUM(BC$11:BC$13))</f>
        <v>3.0347054157670417E-2</v>
      </c>
      <c r="CE10" s="40">
        <f>BD10*(1-SUM(CE$11:CE$13))/(SUM(BD$6:BD$21)-SUM(BD$11:BD$13))</f>
        <v>9.5820258403921707E-2</v>
      </c>
      <c r="CF10" s="40">
        <f t="shared" si="11"/>
        <v>0.19968617982681472</v>
      </c>
      <c r="CG10" s="40">
        <f t="shared" si="11"/>
        <v>0.14964955432860125</v>
      </c>
      <c r="CH10" s="40">
        <f t="shared" si="18"/>
        <v>8.8855843581052849E-2</v>
      </c>
      <c r="CI10" s="40">
        <f t="shared" si="18"/>
        <v>4.6790212139868843E-2</v>
      </c>
      <c r="CJ10" s="40">
        <f t="shared" si="18"/>
        <v>1.6083342854768035E-2</v>
      </c>
      <c r="CK10" s="40">
        <f t="shared" si="14"/>
        <v>0.10748891690550896</v>
      </c>
      <c r="CL10" s="40">
        <f t="shared" si="14"/>
        <v>0.11413081569920784</v>
      </c>
      <c r="CM10" s="40">
        <f>BL10*(1-SUM(CM$11:CM$13))/(SUM(BL$6:BL$21)-SUM(BL$11:BL$13))</f>
        <v>3.0308822725543545E-2</v>
      </c>
      <c r="CN10" s="48">
        <f>BM10*(1-SUM(CN$11:CN$13))/(SUM(BM$6:BM$21)-SUM(BM$11:BM$13))</f>
        <v>9.3904065383818916E-2</v>
      </c>
      <c r="CO10" s="108">
        <f t="shared" ref="CO10:CO21" si="20">C10/SUM(C$9:C$21)</f>
        <v>0.34074074074092142</v>
      </c>
      <c r="CP10" s="40">
        <f t="shared" si="19"/>
        <v>0.17632889687203235</v>
      </c>
      <c r="CQ10" s="40">
        <f t="shared" si="19"/>
        <v>9.1271856635036341E-2</v>
      </c>
      <c r="CR10" s="40">
        <f t="shared" si="19"/>
        <v>2.3496240601337735E-2</v>
      </c>
      <c r="CS10" s="40">
        <f t="shared" si="19"/>
        <v>2.7027027026312225E-2</v>
      </c>
      <c r="CT10" s="40">
        <f t="shared" si="19"/>
        <v>0.11684636964503778</v>
      </c>
      <c r="CU10" s="40">
        <f t="shared" si="19"/>
        <v>0.12615796104411131</v>
      </c>
      <c r="CV10" s="40">
        <f t="shared" si="19"/>
        <v>2.4991465286595467E-2</v>
      </c>
      <c r="CW10" s="48">
        <f t="shared" si="19"/>
        <v>0.10777041985188097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66"/>
      <c r="R11" s="66"/>
      <c r="S11" s="66"/>
      <c r="T11" s="66"/>
      <c r="U11" s="8"/>
      <c r="V11" s="8"/>
      <c r="W11" s="8"/>
      <c r="X11" s="8"/>
      <c r="Y11" s="8"/>
      <c r="Z11" s="8"/>
      <c r="AA11" s="8"/>
      <c r="AB11" s="8"/>
      <c r="AC11" s="8"/>
      <c r="AD11" s="7">
        <v>2.9756097560704367E-2</v>
      </c>
      <c r="AE11" s="7">
        <v>3.2270916334558163E-2</v>
      </c>
      <c r="AF11" s="7">
        <v>5.1739130434811618E-2</v>
      </c>
      <c r="AG11" s="7">
        <v>4.5348837209101739E-2</v>
      </c>
      <c r="AH11" s="7">
        <v>3.962264150949852E-2</v>
      </c>
      <c r="AI11" s="44">
        <f t="shared" si="3"/>
        <v>4.3332423214515421E-2</v>
      </c>
      <c r="AJ11" s="44">
        <f t="shared" si="4"/>
        <v>4.3644725909171476E-2</v>
      </c>
      <c r="AK11" s="44">
        <f t="shared" si="15"/>
        <v>4.2277169317261602E-2</v>
      </c>
      <c r="AL11" s="45">
        <f t="shared" si="5"/>
        <v>4.2780047629761071E-2</v>
      </c>
      <c r="AM11" s="8"/>
      <c r="AN11" s="8"/>
      <c r="AO11" s="8"/>
      <c r="AP11" s="8"/>
      <c r="AQ11" s="8"/>
      <c r="AR11" s="66"/>
      <c r="AS11" s="66"/>
      <c r="AT11" s="66"/>
      <c r="AU11" s="66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1.9478117025518254E-2</v>
      </c>
      <c r="BF11" s="7">
        <f>$D11+(AE11-$D11)*Prod_S_Factor</f>
        <v>2.1124298426663485E-2</v>
      </c>
      <c r="BG11" s="7">
        <f>$E11+(AF11-$E11)*Prod_S_Factor</f>
        <v>3.3868044536145094E-2</v>
      </c>
      <c r="BH11" s="7">
        <f>$F11+(AG11-$F11)*Prod_S_Factor</f>
        <v>2.9685006789887374E-2</v>
      </c>
      <c r="BI11" s="7">
        <f>$G11+(AH11-$G11)*Prod_S_Factor</f>
        <v>2.5936682275210971E-2</v>
      </c>
      <c r="BJ11" s="44">
        <f>$H11+(AI11-$H11)*Prod_S_Factor</f>
        <v>2.8365077397993172E-2</v>
      </c>
      <c r="BK11" s="44">
        <f>$I11+(AJ11-$I11)*Prod_S_Factor</f>
        <v>2.8569508386347257E-2</v>
      </c>
      <c r="BL11" s="44">
        <f>$J11+(AK11-$J11)*Prod_S_Factor</f>
        <v>2.7674316156186787E-2</v>
      </c>
      <c r="BM11" s="45">
        <f>$K11+(AL11-$K11)*Prod_S_Factor</f>
        <v>2.8003496506549503E-2</v>
      </c>
      <c r="BN11" s="41"/>
      <c r="BO11" s="41"/>
      <c r="BP11" s="41"/>
      <c r="BQ11" s="41"/>
      <c r="BR11" s="41"/>
      <c r="BS11" s="66"/>
      <c r="BT11" s="66"/>
      <c r="BU11" s="66"/>
      <c r="BV11" s="66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3" si="21">BE11</f>
        <v>1.9478117025518254E-2</v>
      </c>
      <c r="CG11" s="40">
        <f t="shared" si="21"/>
        <v>2.1124298426663485E-2</v>
      </c>
      <c r="CH11" s="40">
        <f t="shared" si="21"/>
        <v>3.3868044536145094E-2</v>
      </c>
      <c r="CI11" s="40">
        <f t="shared" si="21"/>
        <v>2.9685006789887374E-2</v>
      </c>
      <c r="CJ11" s="40">
        <f t="shared" si="21"/>
        <v>2.5936682275210971E-2</v>
      </c>
      <c r="CK11" s="46">
        <f t="shared" si="21"/>
        <v>2.8365077397993172E-2</v>
      </c>
      <c r="CL11" s="46">
        <f t="shared" si="21"/>
        <v>2.8569508386347257E-2</v>
      </c>
      <c r="CM11" s="46">
        <f t="shared" si="21"/>
        <v>2.7674316156186787E-2</v>
      </c>
      <c r="CN11" s="49">
        <f t="shared" si="21"/>
        <v>2.8003496506549503E-2</v>
      </c>
      <c r="CO11" s="109"/>
      <c r="CP11" s="75"/>
      <c r="CQ11" s="41"/>
      <c r="CR11" s="41"/>
      <c r="CS11" s="41"/>
      <c r="CT11" s="41"/>
      <c r="CU11" s="41"/>
      <c r="CV11" s="41"/>
      <c r="CW11" s="110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66"/>
      <c r="R12" s="66"/>
      <c r="S12" s="66"/>
      <c r="T12" s="66"/>
      <c r="U12" s="7">
        <v>5.609756097538874E-2</v>
      </c>
      <c r="V12" s="7">
        <v>6.804780876512774E-2</v>
      </c>
      <c r="W12" s="7">
        <v>8.8188405797122865E-2</v>
      </c>
      <c r="X12" s="7">
        <v>1.651162790721095E-2</v>
      </c>
      <c r="Y12" s="7">
        <v>1.5094339622747558E-2</v>
      </c>
      <c r="Z12" s="7">
        <f t="shared" ref="Z12:Z26" si="22">(U12*cis_wt_high+V12*First_line_Wt_high+W12*Sec_Line_wt_high+X12*Active_Wt_high)/SUM(cis_wt_high,First_line_Wt_high,Sec_Line_wt_high,Active_Wt_high)</f>
        <v>6.927055840536904E-2</v>
      </c>
      <c r="AA12" s="7">
        <f t="shared" ref="AA12:AA26" si="23">(V12*First_line_Wt_high+W12*Sec_Line_wt_high)/SUM(First_line_Wt_high,Sec_Line_wt_high)</f>
        <v>7.9814440988365529E-2</v>
      </c>
      <c r="AB12" s="7">
        <f t="shared" ref="AB12:AB23" si="24">(X12*Active_Wt_high+Y12*NonActive_Wt_high)/SUM(Active_Wt_high,NonActive_Wt_high)</f>
        <v>1.5751360681770323E-2</v>
      </c>
      <c r="AC12" s="7">
        <f t="shared" ref="AC12:AC26" si="25">(U12*cis_wt_high+V12*First_line_Wt_high+W12*Sec_Line_wt_high+X12*Active_Wt_high+Y12*NonActive_Wt_high)/SUM(cis_wt_high,First_line_Wt_high,Sec_Line_wt_high,Active_Wt_high,NonActive_Wt_high)</f>
        <v>6.1203878770456653E-2</v>
      </c>
      <c r="AD12" s="7">
        <v>5.2439024390073127E-2</v>
      </c>
      <c r="AE12" s="7">
        <v>5.8884462151484636E-2</v>
      </c>
      <c r="AF12" s="7">
        <v>6.8478260869575577E-2</v>
      </c>
      <c r="AG12" s="7">
        <v>9.534883721213229E-3</v>
      </c>
      <c r="AH12" s="7">
        <v>9.4339622649808807E-4</v>
      </c>
      <c r="AI12" s="44">
        <f t="shared" si="3"/>
        <v>5.5686430212644591E-2</v>
      </c>
      <c r="AJ12" s="44">
        <f t="shared" si="4"/>
        <v>6.4489395359781085E-2</v>
      </c>
      <c r="AK12" s="44">
        <f t="shared" si="15"/>
        <v>4.9262049988825904E-3</v>
      </c>
      <c r="AL12" s="45">
        <f t="shared" si="5"/>
        <v>4.7535353461030862E-2</v>
      </c>
      <c r="AM12" s="8"/>
      <c r="AN12" s="8"/>
      <c r="AO12" s="8"/>
      <c r="AP12" s="8"/>
      <c r="AQ12" s="8"/>
      <c r="AR12" s="66"/>
      <c r="AS12" s="66"/>
      <c r="AT12" s="66"/>
      <c r="AU12" s="66"/>
      <c r="AV12" s="7">
        <f>$C12+(U12-$C12)*Other_Factor</f>
        <v>3.5182353823201749E-2</v>
      </c>
      <c r="AW12" s="7">
        <f>$D12+(V12-$D12)*Other_Factor</f>
        <v>4.2677115426081193E-2</v>
      </c>
      <c r="AX12" s="7">
        <f>$E12+(W12-$E12)*Other_Factor</f>
        <v>5.5308566752477639E-2</v>
      </c>
      <c r="AY12" s="7">
        <f>$F12+(X12-$F12)*Other_Factor</f>
        <v>1.0355493628027956E-2</v>
      </c>
      <c r="AZ12" s="7">
        <f>$G12+(Y12-$G12)*Other_Factor</f>
        <v>9.4666218655756473E-3</v>
      </c>
      <c r="BA12" s="7">
        <f>$H12+(Z12-$H12)*Other_Factor</f>
        <v>4.3443979612904499E-2</v>
      </c>
      <c r="BB12" s="7">
        <f>$I12+(AA12-$I12)*Other_Factor</f>
        <v>5.0056720011155048E-2</v>
      </c>
      <c r="BC12" s="7">
        <f>$J12+(AB12-$J12)*Other_Factor</f>
        <v>9.878681623003871E-3</v>
      </c>
      <c r="BD12" s="7">
        <f>$K12+(AC12-$K12)*Other_Factor</f>
        <v>3.8384850977732372E-2</v>
      </c>
      <c r="BE12" s="7">
        <f>$C12+(AD12-$C12)*Other_Factor</f>
        <v>3.2887852486928451E-2</v>
      </c>
      <c r="BF12" s="7">
        <f>$D12+(AE12-$D12)*Other_Factor</f>
        <v>3.6930197072406815E-2</v>
      </c>
      <c r="BG12" s="7">
        <f>$E12+(AF12-$E12)*Other_Factor</f>
        <v>4.2947079359972544E-2</v>
      </c>
      <c r="BH12" s="7">
        <f>$F12+(AG12-$F12)*Other_Factor</f>
        <v>5.9799329402214834E-3</v>
      </c>
      <c r="BI12" s="7">
        <f>$G12+(AH12-$G12)*Other_Factor</f>
        <v>5.9166386664637172E-4</v>
      </c>
      <c r="BJ12" s="44">
        <f>$H12+(AI12-$H12)*Other_Factor</f>
        <v>3.4924507533435005E-2</v>
      </c>
      <c r="BK12" s="44">
        <f>$I12+(AJ12-$I12)*Other_Factor</f>
        <v>4.0445407713671819E-2</v>
      </c>
      <c r="BL12" s="44">
        <f>$J12+(AK12-$J12)*Other_Factor</f>
        <v>3.0895369471116551E-3</v>
      </c>
      <c r="BM12" s="45">
        <f>$K12+(AL12-$K12)*Other_Factor</f>
        <v>2.9812448090402139E-2</v>
      </c>
      <c r="BN12" s="41"/>
      <c r="BO12" s="41"/>
      <c r="BP12" s="41"/>
      <c r="BQ12" s="41"/>
      <c r="BR12" s="41"/>
      <c r="BS12" s="66"/>
      <c r="BT12" s="66"/>
      <c r="BU12" s="66"/>
      <c r="BV12" s="66"/>
      <c r="BW12" s="40">
        <f t="shared" ref="BW12:CE13" si="26">AV12</f>
        <v>3.5182353823201749E-2</v>
      </c>
      <c r="BX12" s="40">
        <f t="shared" si="26"/>
        <v>4.2677115426081193E-2</v>
      </c>
      <c r="BY12" s="40">
        <f t="shared" si="26"/>
        <v>5.5308566752477639E-2</v>
      </c>
      <c r="BZ12" s="40">
        <f t="shared" si="26"/>
        <v>1.0355493628027956E-2</v>
      </c>
      <c r="CA12" s="40">
        <f t="shared" si="26"/>
        <v>9.4666218655756473E-3</v>
      </c>
      <c r="CB12" s="40">
        <f t="shared" si="26"/>
        <v>4.3443979612904499E-2</v>
      </c>
      <c r="CC12" s="40">
        <f t="shared" si="26"/>
        <v>5.0056720011155048E-2</v>
      </c>
      <c r="CD12" s="40">
        <f t="shared" si="26"/>
        <v>9.878681623003871E-3</v>
      </c>
      <c r="CE12" s="40">
        <f t="shared" si="26"/>
        <v>3.8384850977732372E-2</v>
      </c>
      <c r="CF12" s="40">
        <f t="shared" si="21"/>
        <v>3.2887852486928451E-2</v>
      </c>
      <c r="CG12" s="40">
        <f t="shared" si="21"/>
        <v>3.6930197072406815E-2</v>
      </c>
      <c r="CH12" s="40">
        <f t="shared" si="21"/>
        <v>4.2947079359972544E-2</v>
      </c>
      <c r="CI12" s="40">
        <f t="shared" si="21"/>
        <v>5.9799329402214834E-3</v>
      </c>
      <c r="CJ12" s="40">
        <f t="shared" si="21"/>
        <v>5.9166386664637172E-4</v>
      </c>
      <c r="CK12" s="46">
        <f t="shared" si="21"/>
        <v>3.4924507533435005E-2</v>
      </c>
      <c r="CL12" s="46">
        <f t="shared" si="21"/>
        <v>4.0445407713671819E-2</v>
      </c>
      <c r="CM12" s="46">
        <f t="shared" si="21"/>
        <v>3.0895369471116551E-3</v>
      </c>
      <c r="CN12" s="49">
        <f t="shared" si="21"/>
        <v>2.9812448090402139E-2</v>
      </c>
      <c r="CO12" s="109"/>
      <c r="CP12" s="75"/>
      <c r="CQ12" s="41"/>
      <c r="CR12" s="41"/>
      <c r="CS12" s="41"/>
      <c r="CT12" s="41"/>
      <c r="CU12" s="41"/>
      <c r="CV12" s="41"/>
      <c r="CW12" s="110"/>
    </row>
    <row r="13" spans="1:101" x14ac:dyDescent="0.25">
      <c r="A13" s="89"/>
      <c r="B13" s="2" t="s">
        <v>9</v>
      </c>
      <c r="C13" s="7">
        <v>0</v>
      </c>
      <c r="D13" s="7">
        <v>3.1872509960291606E-3</v>
      </c>
      <c r="E13" s="7">
        <v>6.1594202898585249E-3</v>
      </c>
      <c r="F13" s="7">
        <v>6.976744185997719E-3</v>
      </c>
      <c r="G13" s="7">
        <v>7.0754716981247349E-3</v>
      </c>
      <c r="H13" s="7">
        <f t="shared" ref="H13:H26" si="27">(C13*cis_wt_high+D13*First_line_Wt_high+E13*Sec_Line_wt_high+F13*Active_Wt_high)/SUM(cis_wt_high,First_line_Wt_high,Sec_Line_wt_high,Active_Wt_high)</f>
        <v>5.0320150242688178E-3</v>
      </c>
      <c r="I13" s="7">
        <f t="shared" ref="I13:I26" si="28">(D13*First_line_Wt_high+E13*Sec_Line_wt_high)/SUM(First_line_Wt_high,Sec_Line_wt_high)</f>
        <v>4.9236654096701119E-3</v>
      </c>
      <c r="J13" s="7">
        <f t="shared" ref="J13:J23" si="29">(F13*Active_Wt_high+G13*NonActive_Wt_high)/SUM(Active_Wt_high,NonActive_Wt_high)</f>
        <v>7.0297039772711503E-3</v>
      </c>
      <c r="K13" s="7">
        <f t="shared" ref="K13:K26" si="30">(C13*cis_wt_high+D13*First_line_Wt_high+E13*Sec_Line_wt_high+F13*Active_Wt_high+G13*NonActive_Wt_high)/SUM(cis_wt_high,First_line_Wt_high,Sec_Line_wt_high,Active_Wt_high,NonActive_Wt_high)</f>
        <v>5.3362797128392757E-3</v>
      </c>
      <c r="L13" s="7">
        <v>8.7804878048398732E-2</v>
      </c>
      <c r="M13" s="7">
        <v>5.270916334670777E-2</v>
      </c>
      <c r="N13" s="7">
        <v>9.507246376811318E-2</v>
      </c>
      <c r="O13" s="7">
        <v>0.19418604651131888</v>
      </c>
      <c r="P13" s="7">
        <v>0.13047169811322465</v>
      </c>
      <c r="Q13" s="40">
        <f t="shared" ref="Q13:Q26" si="31">(L13*cis_wt_high+M13*First_line_Wt_high+N13*Sec_Line_wt_high+O13*Active_Wt_high)/SUM(cis_wt_high,First_line_Wt_high,Sec_Line_wt_high,Active_Wt_high)</f>
        <v>9.5531153720210996E-2</v>
      </c>
      <c r="R13" s="40">
        <f t="shared" ref="R13:R26" si="32">(M13*First_line_Wt_high+N13*Sec_Line_wt_high)/SUM(First_line_Wt_high,Sec_Line_wt_high)</f>
        <v>7.7458845544774835E-2</v>
      </c>
      <c r="S13" s="40">
        <f t="shared" ref="S13:S23" si="33">(O13*Active_Wt_high+P13*NonActive_Wt_high)/SUM(Active_Wt_high,NonActive_Wt_high)</f>
        <v>0.16000815101300345</v>
      </c>
      <c r="T13" s="40">
        <f t="shared" ref="T13:T26" si="34">(L13*cis_wt_high+M13*First_line_Wt_high+N13*Sec_Line_wt_high+O13*Active_Wt_high+P13*NonActive_Wt_high)/SUM(cis_wt_high,First_line_Wt_high,Sec_Line_wt_high,Active_Wt_high,NonActive_Wt_high)</f>
        <v>0.10073369801402368</v>
      </c>
      <c r="U13" s="7">
        <v>9.1463414633714366E-2</v>
      </c>
      <c r="V13" s="7">
        <v>5.270916334670777E-2</v>
      </c>
      <c r="W13" s="7">
        <v>8.2753623188396117E-2</v>
      </c>
      <c r="X13" s="7">
        <v>0.19418604651131888</v>
      </c>
      <c r="Y13" s="7">
        <v>0.13754716981134935</v>
      </c>
      <c r="Z13" s="7">
        <f t="shared" si="22"/>
        <v>8.9867753133716005E-2</v>
      </c>
      <c r="AA13" s="7">
        <f t="shared" si="23"/>
        <v>7.0261875847801095E-2</v>
      </c>
      <c r="AB13" s="7">
        <f t="shared" si="24"/>
        <v>0.16380360271862002</v>
      </c>
      <c r="AC13" s="7">
        <f t="shared" si="25"/>
        <v>9.6967078043437141E-2</v>
      </c>
      <c r="AD13" s="7">
        <v>8.7804878048398732E-2</v>
      </c>
      <c r="AE13" s="7">
        <v>4.4541832669471954E-2</v>
      </c>
      <c r="AF13" s="7">
        <v>6.3043478260848843E-2</v>
      </c>
      <c r="AG13" s="7">
        <v>0.18372093023220576</v>
      </c>
      <c r="AH13" s="7">
        <v>0.1446226415094741</v>
      </c>
      <c r="AI13" s="7">
        <f t="shared" si="3"/>
        <v>7.6090740344000748E-2</v>
      </c>
      <c r="AJ13" s="7">
        <f t="shared" si="4"/>
        <v>5.5350949144648026E-2</v>
      </c>
      <c r="AK13" s="7">
        <f t="shared" si="15"/>
        <v>0.16274767601670068</v>
      </c>
      <c r="AL13" s="33">
        <f t="shared" si="5"/>
        <v>8.6294938863124546E-2</v>
      </c>
      <c r="AM13" s="7">
        <f>$C13+(L13-$C13)*Mayzent_factor</f>
        <v>5.265965324690592E-2</v>
      </c>
      <c r="AN13" s="7">
        <f>$D13+(M13-$D13)*Mayzent_factor</f>
        <v>3.2887272116415657E-2</v>
      </c>
      <c r="AO13" s="7">
        <f>$E13+(N13-$E13)*Mayzent_factor</f>
        <v>5.9483679064082133E-2</v>
      </c>
      <c r="AP13" s="7">
        <f>$F13+(O13-$F13)*Mayzent_factor</f>
        <v>0.11925270383840537</v>
      </c>
      <c r="AQ13" s="7">
        <f>$G13+(P13-$G13)*Mayzent_factor</f>
        <v>8.1080500113677054E-2</v>
      </c>
      <c r="AR13" s="40">
        <f>$H13+(Q13-$H13)*Mayzent_factor</f>
        <v>5.9307510518324343E-2</v>
      </c>
      <c r="AS13" s="40">
        <f>$I13+(R13-$I13)*Mayzent_factor</f>
        <v>4.8425547298407971E-2</v>
      </c>
      <c r="AT13" s="40">
        <f>$J13+(S13-$J13)*Mayzent_factor</f>
        <v>9.8776223694676937E-2</v>
      </c>
      <c r="AU13" s="40">
        <f>$K13+(T13-$K13)*Mayzent_factor</f>
        <v>6.2549444630867673E-2</v>
      </c>
      <c r="AV13" s="7">
        <f>$C13+(U13-$C13)*Mayzent_factor</f>
        <v>5.4853805465506417E-2</v>
      </c>
      <c r="AW13" s="7">
        <f>$D13+(V13-$D13)*Mayzent_factor</f>
        <v>3.2887272116415657E-2</v>
      </c>
      <c r="AX13" s="7">
        <f>$E13+(W13-$E13)*Mayzent_factor</f>
        <v>5.2095639951104347E-2</v>
      </c>
      <c r="AY13" s="7">
        <f>$F13+(X13-$F13)*Mayzent_factor</f>
        <v>0.11925270383840537</v>
      </c>
      <c r="AZ13" s="7">
        <f>$G13+(Y13-$G13)*Mayzent_factor</f>
        <v>8.5323907706318647E-2</v>
      </c>
      <c r="BA13" s="7">
        <f>$H13+(Z13-$H13)*Mayzent_factor</f>
        <v>5.591097130875148E-2</v>
      </c>
      <c r="BB13" s="7">
        <f>$I13+(AA13-$I13)*Mayzent_factor</f>
        <v>4.4109273110745813E-2</v>
      </c>
      <c r="BC13" s="7">
        <f>$J13+(AB13-$J13)*Mayzent_factor</f>
        <v>0.10105248869470322</v>
      </c>
      <c r="BD13" s="7">
        <f>$K13+(AC13-$K13)*Mayzent_factor</f>
        <v>6.0290471029712765E-2</v>
      </c>
      <c r="BE13" s="7">
        <f>$C13+(AD13-$C13)*Mayzent_factor</f>
        <v>5.265965324690592E-2</v>
      </c>
      <c r="BF13" s="7">
        <f>$D13+(AE13-$D13)*Mayzent_factor</f>
        <v>2.7989038544711513E-2</v>
      </c>
      <c r="BG13" s="7">
        <f>$E13+(AF13-$E13)*Mayzent_factor</f>
        <v>4.0274777370339916E-2</v>
      </c>
      <c r="BH13" s="7">
        <f>$F13+(AG13-$F13)*Mayzent_factor</f>
        <v>0.11297640795718016</v>
      </c>
      <c r="BI13" s="7">
        <f>$G13+(AH13-$G13)*Mayzent_factor</f>
        <v>8.9567315298960254E-2</v>
      </c>
      <c r="BJ13" s="7">
        <f>$H13+(AI13-$H13)*Mayzent_factor</f>
        <v>4.764841537325213E-2</v>
      </c>
      <c r="BK13" s="7">
        <f>$I13+(AJ13-$I13)*Mayzent_factor</f>
        <v>3.5166669382678907E-2</v>
      </c>
      <c r="BL13" s="7">
        <f>$J13+(AK13-$J13)*Mayzent_factor</f>
        <v>0.10041921255773767</v>
      </c>
      <c r="BM13" s="33">
        <f>$K13+(AL13-$K13)*Mayzent_factor</f>
        <v>5.3890016281307941E-2</v>
      </c>
      <c r="BN13" s="40">
        <f t="shared" ref="BN13:BV13" si="35">AM13</f>
        <v>5.265965324690592E-2</v>
      </c>
      <c r="BO13" s="40">
        <f t="shared" si="35"/>
        <v>3.2887272116415657E-2</v>
      </c>
      <c r="BP13" s="40">
        <f t="shared" si="35"/>
        <v>5.9483679064082133E-2</v>
      </c>
      <c r="BQ13" s="40">
        <f t="shared" si="35"/>
        <v>0.11925270383840537</v>
      </c>
      <c r="BR13" s="40">
        <f t="shared" si="35"/>
        <v>8.1080500113677054E-2</v>
      </c>
      <c r="BS13" s="40">
        <f t="shared" si="35"/>
        <v>5.9307510518324343E-2</v>
      </c>
      <c r="BT13" s="40">
        <f t="shared" si="35"/>
        <v>4.8425547298407971E-2</v>
      </c>
      <c r="BU13" s="40">
        <f t="shared" si="35"/>
        <v>9.8776223694676937E-2</v>
      </c>
      <c r="BV13" s="40">
        <f t="shared" si="35"/>
        <v>6.2549444630867673E-2</v>
      </c>
      <c r="BW13" s="40">
        <f t="shared" si="26"/>
        <v>5.4853805465506417E-2</v>
      </c>
      <c r="BX13" s="40">
        <f t="shared" si="26"/>
        <v>3.2887272116415657E-2</v>
      </c>
      <c r="BY13" s="40">
        <f t="shared" si="26"/>
        <v>5.2095639951104347E-2</v>
      </c>
      <c r="BZ13" s="40">
        <f t="shared" si="26"/>
        <v>0.11925270383840537</v>
      </c>
      <c r="CA13" s="40">
        <f t="shared" si="26"/>
        <v>8.5323907706318647E-2</v>
      </c>
      <c r="CB13" s="40">
        <f t="shared" si="26"/>
        <v>5.591097130875148E-2</v>
      </c>
      <c r="CC13" s="40">
        <f t="shared" si="26"/>
        <v>4.4109273110745813E-2</v>
      </c>
      <c r="CD13" s="40">
        <f t="shared" si="26"/>
        <v>0.10105248869470322</v>
      </c>
      <c r="CE13" s="40">
        <f t="shared" si="26"/>
        <v>6.0290471029712765E-2</v>
      </c>
      <c r="CF13" s="40">
        <f t="shared" si="21"/>
        <v>5.265965324690592E-2</v>
      </c>
      <c r="CG13" s="40">
        <f t="shared" si="21"/>
        <v>2.7989038544711513E-2</v>
      </c>
      <c r="CH13" s="40">
        <f t="shared" si="21"/>
        <v>4.0274777370339916E-2</v>
      </c>
      <c r="CI13" s="40">
        <f t="shared" si="21"/>
        <v>0.11297640795718016</v>
      </c>
      <c r="CJ13" s="40">
        <f t="shared" si="21"/>
        <v>8.9567315298960254E-2</v>
      </c>
      <c r="CK13" s="40">
        <f t="shared" si="21"/>
        <v>4.764841537325213E-2</v>
      </c>
      <c r="CL13" s="40">
        <f t="shared" si="21"/>
        <v>3.5166669382678907E-2</v>
      </c>
      <c r="CM13" s="40">
        <f t="shared" si="21"/>
        <v>0.10041921255773767</v>
      </c>
      <c r="CN13" s="48">
        <f t="shared" si="21"/>
        <v>5.3890016281307941E-2</v>
      </c>
      <c r="CO13" s="108">
        <f t="shared" si="20"/>
        <v>0</v>
      </c>
      <c r="CP13" s="40">
        <f t="shared" si="19"/>
        <v>3.2661059851518742E-3</v>
      </c>
      <c r="CQ13" s="40">
        <f t="shared" si="19"/>
        <v>6.1670173402051586E-3</v>
      </c>
      <c r="CR13" s="40">
        <f t="shared" si="19"/>
        <v>7.0488721804013218E-3</v>
      </c>
      <c r="CS13" s="40">
        <f t="shared" si="19"/>
        <v>1.126126126128754E-2</v>
      </c>
      <c r="CT13" s="40">
        <f t="shared" si="19"/>
        <v>5.1458204395101459E-3</v>
      </c>
      <c r="CU13" s="40">
        <f t="shared" si="19"/>
        <v>4.9772099341176615E-3</v>
      </c>
      <c r="CV13" s="40">
        <f t="shared" si="19"/>
        <v>8.8327433579667297E-3</v>
      </c>
      <c r="CW13" s="48">
        <f t="shared" si="19"/>
        <v>5.7637656642606722E-3</v>
      </c>
    </row>
    <row r="14" spans="1:101" x14ac:dyDescent="0.25">
      <c r="A14" s="89"/>
      <c r="B14" s="2" t="s">
        <v>8</v>
      </c>
      <c r="C14" s="7">
        <v>0</v>
      </c>
      <c r="D14" s="7">
        <v>7.9681274900729009E-3</v>
      </c>
      <c r="E14" s="7">
        <v>0</v>
      </c>
      <c r="F14" s="7">
        <v>0</v>
      </c>
      <c r="G14" s="7">
        <v>0</v>
      </c>
      <c r="H14" s="7">
        <f t="shared" si="27"/>
        <v>2.6761205717199484E-3</v>
      </c>
      <c r="I14" s="7">
        <f t="shared" si="28"/>
        <v>3.3129514029581176E-3</v>
      </c>
      <c r="J14" s="7">
        <f t="shared" si="29"/>
        <v>0</v>
      </c>
      <c r="K14" s="7">
        <f t="shared" si="30"/>
        <v>2.277654089533706E-3</v>
      </c>
      <c r="L14" s="7">
        <v>4.878048780970006E-4</v>
      </c>
      <c r="M14" s="7">
        <v>2.6693227091684948E-2</v>
      </c>
      <c r="N14" s="7">
        <v>4.4565217391273268E-2</v>
      </c>
      <c r="O14" s="7">
        <v>7.27906976740261E-2</v>
      </c>
      <c r="P14" s="7">
        <v>4.245283018874841E-2</v>
      </c>
      <c r="Q14" s="40">
        <f t="shared" si="31"/>
        <v>4.102141240305808E-2</v>
      </c>
      <c r="R14" s="40">
        <f t="shared" si="32"/>
        <v>3.7134483456551383E-2</v>
      </c>
      <c r="S14" s="40">
        <f t="shared" si="33"/>
        <v>5.6516742268016208E-2</v>
      </c>
      <c r="T14" s="40">
        <f t="shared" si="34"/>
        <v>4.1234546301295055E-2</v>
      </c>
      <c r="U14" s="7">
        <v>4.878048780970006E-4</v>
      </c>
      <c r="V14" s="7">
        <v>2.6693227091684948E-2</v>
      </c>
      <c r="W14" s="7">
        <v>4.4565217391273268E-2</v>
      </c>
      <c r="X14" s="7">
        <v>8.6744186046021549E-2</v>
      </c>
      <c r="Y14" s="7">
        <v>4.9528301886873141E-2</v>
      </c>
      <c r="Z14" s="7">
        <f t="shared" si="22"/>
        <v>4.3131011077009881E-2</v>
      </c>
      <c r="AA14" s="7">
        <f t="shared" si="23"/>
        <v>3.7134483456551383E-2</v>
      </c>
      <c r="AB14" s="7">
        <f t="shared" si="24"/>
        <v>6.6780698516941947E-2</v>
      </c>
      <c r="AC14" s="7">
        <f t="shared" si="25"/>
        <v>4.4083548863037315E-2</v>
      </c>
      <c r="AD14" s="7">
        <v>4.878048780970006E-4</v>
      </c>
      <c r="AE14" s="7">
        <v>2.9282868525988274E-2</v>
      </c>
      <c r="AF14" s="7">
        <v>4.5797101449244967E-2</v>
      </c>
      <c r="AG14" s="7">
        <v>7.27906976740261E-2</v>
      </c>
      <c r="AH14" s="7">
        <v>6.3679245283122604E-2</v>
      </c>
      <c r="AI14" s="7">
        <f t="shared" si="3"/>
        <v>4.2472505080598008E-2</v>
      </c>
      <c r="AJ14" s="7">
        <f t="shared" si="4"/>
        <v>3.8930889632222472E-2</v>
      </c>
      <c r="AK14" s="7">
        <f t="shared" si="15"/>
        <v>6.790309738486594E-2</v>
      </c>
      <c r="AL14" s="33">
        <f t="shared" si="5"/>
        <v>4.5630126323988621E-2</v>
      </c>
      <c r="AM14" s="7">
        <f t="shared" ref="AM14:AM21" si="36">$C14+(L14-$C14)*Other_Factor</f>
        <v>3.0593351153754939E-4</v>
      </c>
      <c r="AN14" s="7">
        <f t="shared" ref="AN14:AN21" si="37">$D14+(M14-$D14)*Other_Factor</f>
        <v>1.9711830212685681E-2</v>
      </c>
      <c r="AO14" s="7">
        <f t="shared" ref="AO14:AO21" si="38">$E14+(N14-$E14)*Other_Factor</f>
        <v>2.7949686567577459E-2</v>
      </c>
      <c r="AP14" s="7">
        <f t="shared" ref="AP14:AP21" si="39">$F14+(O14-$F14)*Other_Factor</f>
        <v>4.5651683176187285E-2</v>
      </c>
      <c r="AQ14" s="7">
        <f t="shared" ref="AQ14:AQ21" si="40">$G14+(P14-$G14)*Other_Factor</f>
        <v>2.6624873996787826E-2</v>
      </c>
      <c r="AR14" s="40">
        <f t="shared" ref="AR14:AR21" si="41">$H14+(Q14-$H14)*Other_Factor</f>
        <v>2.6724895620174133E-2</v>
      </c>
      <c r="AS14" s="40">
        <f t="shared" ref="AS14:AS21" si="42">$I14+(R14-$I14)*Other_Factor</f>
        <v>2.4524588537669239E-2</v>
      </c>
      <c r="AT14" s="40">
        <f t="shared" ref="AT14:AT21" si="43">$J14+(S14-$J14)*Other_Factor</f>
        <v>3.5445249113065722E-2</v>
      </c>
      <c r="AU14" s="40">
        <f t="shared" ref="AU14:AU21" si="44">$K14+(T14-$K14)*Other_Factor</f>
        <v>2.6710002694633157E-2</v>
      </c>
      <c r="AV14" s="7">
        <f t="shared" ref="AV14:AV21" si="45">$C14+(U14-$C14)*Other_Factor</f>
        <v>3.0593351153754939E-4</v>
      </c>
      <c r="AW14" s="7">
        <f t="shared" ref="AW14:AW21" si="46">$D14+(V14-$D14)*Other_Factor</f>
        <v>1.9711830212685681E-2</v>
      </c>
      <c r="AX14" s="7">
        <f t="shared" ref="AX14:AX21" si="47">$E14+(W14-$E14)*Other_Factor</f>
        <v>2.7949686567577459E-2</v>
      </c>
      <c r="AY14" s="7">
        <f t="shared" ref="AY14:AY21" si="48">$F14+(X14-$F14)*Other_Factor</f>
        <v>5.4402804551800236E-2</v>
      </c>
      <c r="AZ14" s="7">
        <f t="shared" ref="AZ14:AZ21" si="49">$G14+(Y14-$G14)*Other_Factor</f>
        <v>3.106235299625246E-2</v>
      </c>
      <c r="BA14" s="7">
        <f t="shared" ref="BA14:BA21" si="50">$H14+(Z14-$H14)*Other_Factor</f>
        <v>2.8047959327070264E-2</v>
      </c>
      <c r="BB14" s="7">
        <f t="shared" ref="BB14:BB21" si="51">$I14+(AA14-$I14)*Other_Factor</f>
        <v>2.4524588537669239E-2</v>
      </c>
      <c r="BC14" s="7">
        <f t="shared" ref="BC14:BC21" si="52">$J14+(AB14-$J14)*Other_Factor</f>
        <v>4.1882429876307727E-2</v>
      </c>
      <c r="BD14" s="7">
        <f t="shared" ref="BD14:BD21" si="53">$K14+(AC14-$K14)*Other_Factor</f>
        <v>2.8496793678547759E-2</v>
      </c>
      <c r="BE14" s="7">
        <f t="shared" ref="BE14:BE21" si="54">$C14+(AD14-$C14)*Other_Factor</f>
        <v>3.0593351153754939E-4</v>
      </c>
      <c r="BF14" s="7">
        <f t="shared" ref="BF14:BF21" si="55">$D14+(AE14-$D14)*Other_Factor</f>
        <v>2.1335959312645217E-2</v>
      </c>
      <c r="BG14" s="7">
        <f t="shared" ref="BG14:BG21" si="56">$E14+(AF14-$E14)*Other_Factor</f>
        <v>2.8722279529609023E-2</v>
      </c>
      <c r="BH14" s="7">
        <f t="shared" ref="BH14:BH21" si="57">$F14+(AG14-$F14)*Other_Factor</f>
        <v>4.5651683176187285E-2</v>
      </c>
      <c r="BI14" s="7">
        <f t="shared" ref="BI14:BI21" si="58">$G14+(AH14-$G14)*Other_Factor</f>
        <v>3.9937310995181732E-2</v>
      </c>
      <c r="BJ14" s="7">
        <f t="shared" ref="BJ14:BJ21" si="59">$H14+(AI14-$H14)*Other_Factor</f>
        <v>2.7634968270816913E-2</v>
      </c>
      <c r="BK14" s="7">
        <f t="shared" ref="BK14:BK21" si="60">$I14+(AJ14-$I14)*Other_Factor</f>
        <v>2.5651229278973002E-2</v>
      </c>
      <c r="BL14" s="7">
        <f t="shared" ref="BL14:BL21" si="61">$J14+(AK14-$J14)*Other_Factor</f>
        <v>4.2586357701608145E-2</v>
      </c>
      <c r="BM14" s="33">
        <f t="shared" ref="BM14:BM21" si="62">$K14+(AL14-$K14)*Other_Factor</f>
        <v>2.9466750919113882E-2</v>
      </c>
      <c r="BN14" s="40">
        <f t="shared" ref="BN14:BW21" si="63">AM14*(1-SUM(BN$11:BN$13))/(SUM(AM$6:AM$21)-SUM(AM$11:AM$13))</f>
        <v>3.0671325422358203E-4</v>
      </c>
      <c r="BO14" s="40">
        <f t="shared" si="63"/>
        <v>1.9739554718641413E-2</v>
      </c>
      <c r="BP14" s="40">
        <f t="shared" si="63"/>
        <v>2.8022348983475873E-2</v>
      </c>
      <c r="BQ14" s="40">
        <f t="shared" si="63"/>
        <v>4.5919401738025133E-2</v>
      </c>
      <c r="BR14" s="40">
        <f t="shared" si="63"/>
        <v>2.6723302457689994E-2</v>
      </c>
      <c r="BS14" s="40">
        <f t="shared" si="63"/>
        <v>2.6795603280105489E-2</v>
      </c>
      <c r="BT14" s="40">
        <f t="shared" si="63"/>
        <v>2.45759719306331E-2</v>
      </c>
      <c r="BU14" s="40">
        <f t="shared" si="63"/>
        <v>3.5611050649223694E-2</v>
      </c>
      <c r="BV14" s="40">
        <f t="shared" si="63"/>
        <v>2.6784764924487271E-2</v>
      </c>
      <c r="BW14" s="40">
        <f t="shared" si="63"/>
        <v>3.0677928775054347E-4</v>
      </c>
      <c r="BX14" s="40">
        <f t="shared" ref="BX14:CG21" si="64">AW14*(1-SUM(BX$11:BX$13))/(SUM(AW$6:AW$21)-SUM(AW$11:AW$13))</f>
        <v>1.9740836520237396E-2</v>
      </c>
      <c r="BY14" s="40">
        <f t="shared" si="64"/>
        <v>2.8015626357279614E-2</v>
      </c>
      <c r="BZ14" s="40">
        <f t="shared" si="64"/>
        <v>5.4725661254078795E-2</v>
      </c>
      <c r="CA14" s="40">
        <f t="shared" si="64"/>
        <v>3.1185643062421491E-2</v>
      </c>
      <c r="CB14" s="40">
        <f t="shared" si="64"/>
        <v>2.8120612755427352E-2</v>
      </c>
      <c r="CC14" s="40">
        <f t="shared" si="64"/>
        <v>2.457320536124586E-2</v>
      </c>
      <c r="CD14" s="40">
        <f t="shared" si="64"/>
        <v>4.2085984994304215E-2</v>
      </c>
      <c r="CE14" s="40">
        <f t="shared" si="64"/>
        <v>2.8576478402426282E-2</v>
      </c>
      <c r="CF14" s="40">
        <f t="shared" si="64"/>
        <v>3.0647875319166214E-4</v>
      </c>
      <c r="CG14" s="40">
        <f t="shared" si="64"/>
        <v>2.1341777294406259E-2</v>
      </c>
      <c r="CH14" s="40">
        <f t="shared" ref="CH14:CN21" si="65">BG14*(1-SUM(CH$11:CH$13))/(SUM(BG$6:BG$21)-SUM(BG$11:BG$13))</f>
        <v>2.8726871057840719E-2</v>
      </c>
      <c r="CI14" s="40">
        <f t="shared" si="65"/>
        <v>4.5845759593661203E-2</v>
      </c>
      <c r="CJ14" s="40">
        <f t="shared" si="65"/>
        <v>4.0059039675126543E-2</v>
      </c>
      <c r="CK14" s="40">
        <f t="shared" si="65"/>
        <v>2.7658627286979414E-2</v>
      </c>
      <c r="CL14" s="40">
        <f t="shared" si="65"/>
        <v>2.5656557448796344E-2</v>
      </c>
      <c r="CM14" s="40">
        <f t="shared" si="65"/>
        <v>4.273942267525465E-2</v>
      </c>
      <c r="CN14" s="48">
        <f t="shared" si="65"/>
        <v>2.9501529677473437E-2</v>
      </c>
      <c r="CO14" s="108">
        <f t="shared" si="20"/>
        <v>0</v>
      </c>
      <c r="CP14" s="40">
        <f t="shared" si="19"/>
        <v>8.1652649628796842E-3</v>
      </c>
      <c r="CQ14" s="40">
        <f t="shared" si="19"/>
        <v>0</v>
      </c>
      <c r="CR14" s="40">
        <f t="shared" si="19"/>
        <v>0</v>
      </c>
      <c r="CS14" s="40">
        <f t="shared" si="19"/>
        <v>0</v>
      </c>
      <c r="CT14" s="40">
        <f t="shared" si="19"/>
        <v>2.7366444396797235E-3</v>
      </c>
      <c r="CU14" s="40">
        <f t="shared" si="19"/>
        <v>3.3489795227895016E-3</v>
      </c>
      <c r="CV14" s="40">
        <f t="shared" si="19"/>
        <v>0</v>
      </c>
      <c r="CW14" s="48">
        <f t="shared" si="19"/>
        <v>2.4601155004545915E-3</v>
      </c>
    </row>
    <row r="15" spans="1:101" x14ac:dyDescent="0.25">
      <c r="A15" s="89"/>
      <c r="B15" s="2" t="s">
        <v>7</v>
      </c>
      <c r="C15" s="7">
        <v>0.13684210526353213</v>
      </c>
      <c r="D15" s="7">
        <v>0.13027888446215846</v>
      </c>
      <c r="E15" s="7">
        <v>0.10760869565212211</v>
      </c>
      <c r="F15" s="7">
        <v>0.13255813953442289</v>
      </c>
      <c r="G15" s="7">
        <v>7.9716981132368275E-2</v>
      </c>
      <c r="H15" s="7">
        <f t="shared" si="27"/>
        <v>0.12019424687099579</v>
      </c>
      <c r="I15" s="7">
        <f t="shared" si="28"/>
        <v>0.1170344024969367</v>
      </c>
      <c r="J15" s="7">
        <f t="shared" si="29"/>
        <v>0.10421288237835387</v>
      </c>
      <c r="K15" s="7">
        <f t="shared" si="30"/>
        <v>0.11416730105329574</v>
      </c>
      <c r="L15" s="7">
        <v>0.15000000000164751</v>
      </c>
      <c r="M15" s="7">
        <v>0.12231075697208559</v>
      </c>
      <c r="N15" s="7">
        <v>9.4057971014433348E-2</v>
      </c>
      <c r="O15" s="7">
        <v>8.8837209302170525E-2</v>
      </c>
      <c r="P15" s="7">
        <v>6.2547169811715903E-2</v>
      </c>
      <c r="Q15" s="40">
        <f t="shared" si="31"/>
        <v>0.10505311884880399</v>
      </c>
      <c r="R15" s="40">
        <f t="shared" si="32"/>
        <v>0.10580478442730748</v>
      </c>
      <c r="S15" s="40">
        <f t="shared" si="33"/>
        <v>7.4734605337092225E-2</v>
      </c>
      <c r="T15" s="40">
        <f t="shared" si="34"/>
        <v>9.8724108054678739E-2</v>
      </c>
      <c r="U15" s="7">
        <v>0.1426829268310163</v>
      </c>
      <c r="V15" s="7">
        <v>0.12629482071712203</v>
      </c>
      <c r="W15" s="7">
        <v>0.1002173913042919</v>
      </c>
      <c r="X15" s="7">
        <v>8.8837209302170525E-2</v>
      </c>
      <c r="Y15" s="7">
        <v>5.5471698113591171E-2</v>
      </c>
      <c r="Z15" s="7">
        <f t="shared" si="22"/>
        <v>0.10899767793183912</v>
      </c>
      <c r="AA15" s="7">
        <f t="shared" si="23"/>
        <v>0.1110597449772734</v>
      </c>
      <c r="AB15" s="7">
        <f t="shared" si="24"/>
        <v>7.093915363147564E-2</v>
      </c>
      <c r="AC15" s="7">
        <f t="shared" si="25"/>
        <v>0.1010278169662544</v>
      </c>
      <c r="AD15" s="7">
        <v>0.13536585366038503</v>
      </c>
      <c r="AE15" s="7">
        <v>0.12231075697208559</v>
      </c>
      <c r="AF15" s="7">
        <v>0.1002173913042919</v>
      </c>
      <c r="AG15" s="7">
        <v>7.9069767441773728E-2</v>
      </c>
      <c r="AH15" s="7">
        <v>2.292452830221739E-2</v>
      </c>
      <c r="AI15" s="7">
        <f t="shared" si="3"/>
        <v>0.10588262991278309</v>
      </c>
      <c r="AJ15" s="7">
        <f t="shared" si="4"/>
        <v>0.10940326927579436</v>
      </c>
      <c r="AK15" s="7">
        <f t="shared" si="15"/>
        <v>4.895212260532298E-2</v>
      </c>
      <c r="AL15" s="33">
        <f t="shared" si="5"/>
        <v>9.3530412577386368E-2</v>
      </c>
      <c r="AM15" s="7">
        <f t="shared" si="36"/>
        <v>0.14509425919314622</v>
      </c>
      <c r="AN15" s="7">
        <f t="shared" si="37"/>
        <v>0.12528156415464786</v>
      </c>
      <c r="AO15" s="7">
        <f t="shared" si="38"/>
        <v>9.9110173069774848E-2</v>
      </c>
      <c r="AP15" s="7">
        <f t="shared" si="39"/>
        <v>0.10513795922416901</v>
      </c>
      <c r="AQ15" s="7">
        <f t="shared" si="40"/>
        <v>6.8948698760415816E-2</v>
      </c>
      <c r="AR15" s="40">
        <f t="shared" si="41"/>
        <v>0.11069828101977358</v>
      </c>
      <c r="AS15" s="40">
        <f t="shared" si="42"/>
        <v>0.10999159369463517</v>
      </c>
      <c r="AT15" s="40">
        <f t="shared" si="43"/>
        <v>8.5725177121096119E-2</v>
      </c>
      <c r="AU15" s="40">
        <f t="shared" si="44"/>
        <v>0.10448189101424421</v>
      </c>
      <c r="AV15" s="7">
        <f t="shared" si="45"/>
        <v>0.14050525652059964</v>
      </c>
      <c r="AW15" s="7">
        <f t="shared" si="46"/>
        <v>0.12778022430840316</v>
      </c>
      <c r="AX15" s="7">
        <f t="shared" si="47"/>
        <v>0.10297313787993272</v>
      </c>
      <c r="AY15" s="7">
        <f t="shared" si="48"/>
        <v>0.10513795922416901</v>
      </c>
      <c r="AZ15" s="7">
        <f t="shared" si="49"/>
        <v>6.4511219760951186E-2</v>
      </c>
      <c r="BA15" s="7">
        <f t="shared" si="50"/>
        <v>0.11317216528359661</v>
      </c>
      <c r="BB15" s="7">
        <f t="shared" si="51"/>
        <v>0.11328731418909622</v>
      </c>
      <c r="BC15" s="7">
        <f t="shared" si="52"/>
        <v>8.3344807591581971E-2</v>
      </c>
      <c r="BD15" s="7">
        <f t="shared" si="53"/>
        <v>0.1059266936157027</v>
      </c>
      <c r="BE15" s="7">
        <f t="shared" si="54"/>
        <v>0.135916253848053</v>
      </c>
      <c r="BF15" s="7">
        <f t="shared" si="55"/>
        <v>0.12528156415464786</v>
      </c>
      <c r="BG15" s="7">
        <f t="shared" si="56"/>
        <v>0.10297313787993272</v>
      </c>
      <c r="BH15" s="7">
        <f t="shared" si="57"/>
        <v>9.9012174261239955E-2</v>
      </c>
      <c r="BI15" s="7">
        <f t="shared" si="58"/>
        <v>4.4098816363413847E-2</v>
      </c>
      <c r="BJ15" s="7">
        <f t="shared" si="59"/>
        <v>0.11121852024668002</v>
      </c>
      <c r="BK15" s="7">
        <f t="shared" si="60"/>
        <v>0.11224843276153219</v>
      </c>
      <c r="BL15" s="7">
        <f t="shared" si="61"/>
        <v>6.9555339892207413E-2</v>
      </c>
      <c r="BM15" s="33">
        <f t="shared" si="62"/>
        <v>0.10122459374935548</v>
      </c>
      <c r="BN15" s="40">
        <f t="shared" si="63"/>
        <v>0.14546406564822395</v>
      </c>
      <c r="BO15" s="40">
        <f t="shared" si="63"/>
        <v>0.12545777151003154</v>
      </c>
      <c r="BP15" s="40">
        <f t="shared" si="63"/>
        <v>9.9367835516112044E-2</v>
      </c>
      <c r="BQ15" s="40">
        <f t="shared" si="63"/>
        <v>0.10575452758002632</v>
      </c>
      <c r="BR15" s="40">
        <f t="shared" si="63"/>
        <v>6.9203592522580237E-2</v>
      </c>
      <c r="BS15" s="40">
        <f t="shared" si="63"/>
        <v>0.11099116210415931</v>
      </c>
      <c r="BT15" s="40">
        <f t="shared" si="63"/>
        <v>0.11022204572741245</v>
      </c>
      <c r="BU15" s="40">
        <f t="shared" si="63"/>
        <v>8.6126172075561072E-2</v>
      </c>
      <c r="BV15" s="40">
        <f t="shared" si="63"/>
        <v>0.10477433947413031</v>
      </c>
      <c r="BW15" s="40">
        <f t="shared" si="63"/>
        <v>0.14089369387474404</v>
      </c>
      <c r="BX15" s="40">
        <f t="shared" si="64"/>
        <v>0.12796825517338756</v>
      </c>
      <c r="BY15" s="40">
        <f t="shared" si="64"/>
        <v>0.10321607538266128</v>
      </c>
      <c r="BZ15" s="40">
        <f t="shared" si="64"/>
        <v>0.10576190674082858</v>
      </c>
      <c r="CA15" s="40">
        <f t="shared" si="64"/>
        <v>6.4767272242034379E-2</v>
      </c>
      <c r="CB15" s="40">
        <f t="shared" si="64"/>
        <v>0.11346531836851685</v>
      </c>
      <c r="CC15" s="40">
        <f t="shared" si="64"/>
        <v>0.11351189163140239</v>
      </c>
      <c r="CD15" s="40">
        <f t="shared" si="64"/>
        <v>8.3749876308793547E-2</v>
      </c>
      <c r="CE15" s="40">
        <f t="shared" si="64"/>
        <v>0.10622289323125757</v>
      </c>
      <c r="CF15" s="40">
        <f t="shared" si="64"/>
        <v>0.1361584868832523</v>
      </c>
      <c r="CG15" s="40">
        <f t="shared" si="64"/>
        <v>0.12531572647397771</v>
      </c>
      <c r="CH15" s="40">
        <f t="shared" si="65"/>
        <v>0.10298959911063674</v>
      </c>
      <c r="CI15" s="40">
        <f t="shared" si="65"/>
        <v>9.9433099115045734E-2</v>
      </c>
      <c r="CJ15" s="40">
        <f t="shared" si="65"/>
        <v>4.4233229286299289E-2</v>
      </c>
      <c r="CK15" s="40">
        <f t="shared" si="65"/>
        <v>0.11131373731884378</v>
      </c>
      <c r="CL15" s="40">
        <f t="shared" si="65"/>
        <v>0.11227174855297643</v>
      </c>
      <c r="CM15" s="40">
        <f t="shared" si="65"/>
        <v>6.980533746988643E-2</v>
      </c>
      <c r="CN15" s="48">
        <f t="shared" si="65"/>
        <v>0.10134406622515427</v>
      </c>
      <c r="CO15" s="108">
        <f t="shared" si="20"/>
        <v>0.19259259259353773</v>
      </c>
      <c r="CP15" s="40">
        <f t="shared" si="19"/>
        <v>0.13350208214253617</v>
      </c>
      <c r="CQ15" s="40">
        <f t="shared" si="19"/>
        <v>0.10774142059053081</v>
      </c>
      <c r="CR15" s="40">
        <f t="shared" si="19"/>
        <v>0.13392857142809617</v>
      </c>
      <c r="CS15" s="40">
        <f t="shared" si="19"/>
        <v>0.12687687687743227</v>
      </c>
      <c r="CT15" s="40">
        <f t="shared" si="19"/>
        <v>0.12291259252553009</v>
      </c>
      <c r="CU15" s="40">
        <f t="shared" si="19"/>
        <v>0.1183071436164681</v>
      </c>
      <c r="CV15" s="40">
        <f t="shared" si="19"/>
        <v>0.13094230534004578</v>
      </c>
      <c r="CW15" s="48">
        <f t="shared" si="19"/>
        <v>0.12331317044888886</v>
      </c>
    </row>
    <row r="16" spans="1:101" x14ac:dyDescent="0.25">
      <c r="A16" s="89"/>
      <c r="B16" s="2" t="s">
        <v>6</v>
      </c>
      <c r="C16" s="7">
        <v>7.3684210524397872E-2</v>
      </c>
      <c r="D16" s="7">
        <v>0.16035856573667989</v>
      </c>
      <c r="E16" s="7">
        <v>0.13449275362320773</v>
      </c>
      <c r="F16" s="7">
        <v>0.11046511627911311</v>
      </c>
      <c r="G16" s="7">
        <v>8.2075471697758182E-2</v>
      </c>
      <c r="H16" s="7">
        <f t="shared" si="27"/>
        <v>0.13705179649724861</v>
      </c>
      <c r="I16" s="7">
        <f t="shared" si="28"/>
        <v>0.14524712202867543</v>
      </c>
      <c r="J16" s="7">
        <f t="shared" si="29"/>
        <v>9.5236234086465754E-2</v>
      </c>
      <c r="K16" s="7">
        <f t="shared" si="30"/>
        <v>0.12886598342967742</v>
      </c>
      <c r="L16" s="7">
        <v>6.8780487802615711E-2</v>
      </c>
      <c r="M16" s="7">
        <v>0.13107569721069157</v>
      </c>
      <c r="N16" s="7">
        <v>9.8550724637736398E-2</v>
      </c>
      <c r="O16" s="7">
        <v>2.0465116278926644E-2</v>
      </c>
      <c r="P16" s="7">
        <v>2.5471698112760306E-2</v>
      </c>
      <c r="Q16" s="40">
        <f t="shared" si="31"/>
        <v>9.644706621464906E-2</v>
      </c>
      <c r="R16" s="40">
        <f t="shared" si="32"/>
        <v>0.11207380815403194</v>
      </c>
      <c r="S16" s="40">
        <f t="shared" si="33"/>
        <v>2.3150766136810927E-2</v>
      </c>
      <c r="T16" s="40">
        <f t="shared" si="34"/>
        <v>8.5879042655360477E-2</v>
      </c>
      <c r="U16" s="7">
        <v>6.8780487802615711E-2</v>
      </c>
      <c r="V16" s="7">
        <v>0.13107569721069157</v>
      </c>
      <c r="W16" s="7">
        <v>9.2391304347877887E-2</v>
      </c>
      <c r="X16" s="7">
        <v>2.0465116278926644E-2</v>
      </c>
      <c r="Y16" s="7">
        <v>1.8396226414635574E-2</v>
      </c>
      <c r="Z16" s="7">
        <f t="shared" si="22"/>
        <v>9.3540298756044124E-2</v>
      </c>
      <c r="AA16" s="7">
        <f t="shared" si="23"/>
        <v>0.10847532330554509</v>
      </c>
      <c r="AB16" s="7">
        <f t="shared" si="24"/>
        <v>1.9355314431194346E-2</v>
      </c>
      <c r="AC16" s="7">
        <f t="shared" si="25"/>
        <v>8.2351567396385869E-2</v>
      </c>
      <c r="AD16" s="7">
        <v>7.6097560973246964E-2</v>
      </c>
      <c r="AE16" s="7">
        <v>0.13505976095572803</v>
      </c>
      <c r="AF16" s="7">
        <v>7.8840579710189138E-2</v>
      </c>
      <c r="AG16" s="7">
        <v>1.3488372092928922E-2</v>
      </c>
      <c r="AH16" s="7">
        <v>1.5566037735385679E-2</v>
      </c>
      <c r="AI16" s="7">
        <f t="shared" si="3"/>
        <v>8.7728939957427129E-2</v>
      </c>
      <c r="AJ16" s="7">
        <f t="shared" si="4"/>
        <v>0.10221513234035304</v>
      </c>
      <c r="AK16" s="7">
        <f t="shared" si="15"/>
        <v>1.4602881477293142E-2</v>
      </c>
      <c r="AL16" s="33">
        <f t="shared" si="5"/>
        <v>7.6984096060395218E-2</v>
      </c>
      <c r="AM16" s="7">
        <f t="shared" si="36"/>
        <v>7.0608773645345249E-2</v>
      </c>
      <c r="AN16" s="7">
        <f t="shared" si="37"/>
        <v>0.14199341360659692</v>
      </c>
      <c r="AO16" s="7">
        <f t="shared" si="38"/>
        <v>0.11195121778985125</v>
      </c>
      <c r="AP16" s="7">
        <f t="shared" si="39"/>
        <v>5.4020383405897938E-2</v>
      </c>
      <c r="AQ16" s="7">
        <f t="shared" si="40"/>
        <v>4.657563970204108E-2</v>
      </c>
      <c r="AR16" s="40">
        <f t="shared" si="41"/>
        <v>0.11158598367296491</v>
      </c>
      <c r="AS16" s="40">
        <f t="shared" si="42"/>
        <v>0.1244420238045677</v>
      </c>
      <c r="AT16" s="40">
        <f t="shared" si="43"/>
        <v>5.0026845392570747E-2</v>
      </c>
      <c r="AU16" s="40">
        <f t="shared" si="44"/>
        <v>0.10190613466258837</v>
      </c>
      <c r="AV16" s="7">
        <f t="shared" si="45"/>
        <v>7.0608773645345249E-2</v>
      </c>
      <c r="AW16" s="7">
        <f t="shared" si="46"/>
        <v>0.14199341360659692</v>
      </c>
      <c r="AX16" s="7">
        <f t="shared" si="47"/>
        <v>0.10808825297969342</v>
      </c>
      <c r="AY16" s="7">
        <f t="shared" si="48"/>
        <v>5.4020383405897938E-2</v>
      </c>
      <c r="AZ16" s="7">
        <f t="shared" si="49"/>
        <v>4.2138160702576449E-2</v>
      </c>
      <c r="BA16" s="7">
        <f t="shared" si="50"/>
        <v>0.10976296464268523</v>
      </c>
      <c r="BB16" s="7">
        <f t="shared" si="51"/>
        <v>0.12218518473767069</v>
      </c>
      <c r="BC16" s="7">
        <f t="shared" si="52"/>
        <v>4.7646475863056599E-2</v>
      </c>
      <c r="BD16" s="7">
        <f t="shared" si="53"/>
        <v>9.9693830232485209E-2</v>
      </c>
      <c r="BE16" s="7">
        <f t="shared" si="54"/>
        <v>7.519777631789186E-2</v>
      </c>
      <c r="BF16" s="7">
        <f t="shared" si="55"/>
        <v>0.14449207376035225</v>
      </c>
      <c r="BG16" s="7">
        <f t="shared" si="56"/>
        <v>9.9589730397346171E-2</v>
      </c>
      <c r="BH16" s="7">
        <f t="shared" si="57"/>
        <v>4.9644822718091466E-2</v>
      </c>
      <c r="BI16" s="7">
        <f t="shared" si="58"/>
        <v>4.0363169102790586E-2</v>
      </c>
      <c r="BJ16" s="7">
        <f t="shared" si="59"/>
        <v>0.10611829136471117</v>
      </c>
      <c r="BK16" s="7">
        <f t="shared" si="60"/>
        <v>0.11825902021806126</v>
      </c>
      <c r="BL16" s="7">
        <f t="shared" si="61"/>
        <v>4.4665922434387023E-2</v>
      </c>
      <c r="BM16" s="33">
        <f t="shared" si="62"/>
        <v>9.6327547057329613E-2</v>
      </c>
      <c r="BN16" s="40">
        <f t="shared" si="63"/>
        <v>7.0788736522059845E-2</v>
      </c>
      <c r="BO16" s="40">
        <f t="shared" si="63"/>
        <v>0.14219312602288375</v>
      </c>
      <c r="BP16" s="40">
        <f t="shared" si="63"/>
        <v>0.1122422638424684</v>
      </c>
      <c r="BQ16" s="40">
        <f t="shared" si="63"/>
        <v>5.4337179159069639E-2</v>
      </c>
      <c r="BR16" s="40">
        <f t="shared" si="63"/>
        <v>4.6747823372542546E-2</v>
      </c>
      <c r="BS16" s="40">
        <f t="shared" si="63"/>
        <v>0.11188121340552551</v>
      </c>
      <c r="BT16" s="40">
        <f t="shared" si="63"/>
        <v>0.12470275206920491</v>
      </c>
      <c r="BU16" s="40">
        <f t="shared" si="63"/>
        <v>5.0260854971365558E-2</v>
      </c>
      <c r="BV16" s="40">
        <f t="shared" si="63"/>
        <v>0.1021913734905395</v>
      </c>
      <c r="BW16" s="40">
        <f t="shared" si="63"/>
        <v>7.0803976913133018E-2</v>
      </c>
      <c r="BX16" s="40">
        <f t="shared" si="64"/>
        <v>0.14220235943156351</v>
      </c>
      <c r="BY16" s="40">
        <f t="shared" si="64"/>
        <v>0.1083432582246904</v>
      </c>
      <c r="BZ16" s="40">
        <f t="shared" si="64"/>
        <v>5.4340970606979545E-2</v>
      </c>
      <c r="CA16" s="40">
        <f t="shared" si="64"/>
        <v>4.2305411928582691E-2</v>
      </c>
      <c r="CB16" s="40">
        <f t="shared" si="64"/>
        <v>0.11004728677802975</v>
      </c>
      <c r="CC16" s="40">
        <f t="shared" si="64"/>
        <v>0.12242740105705742</v>
      </c>
      <c r="CD16" s="40">
        <f t="shared" si="64"/>
        <v>4.7878045140318327E-2</v>
      </c>
      <c r="CE16" s="40">
        <f t="shared" si="64"/>
        <v>9.9972601080324422E-2</v>
      </c>
      <c r="CF16" s="40">
        <f t="shared" si="64"/>
        <v>7.5331795503103399E-2</v>
      </c>
      <c r="CG16" s="40">
        <f t="shared" si="64"/>
        <v>0.14453147448461476</v>
      </c>
      <c r="CH16" s="40">
        <f t="shared" si="65"/>
        <v>9.9605650758341019E-2</v>
      </c>
      <c r="CI16" s="40">
        <f t="shared" si="65"/>
        <v>4.9855874943746985E-2</v>
      </c>
      <c r="CJ16" s="40">
        <f t="shared" si="65"/>
        <v>4.048619579564592E-2</v>
      </c>
      <c r="CK16" s="40">
        <f t="shared" si="65"/>
        <v>0.10620914199808013</v>
      </c>
      <c r="CL16" s="40">
        <f t="shared" si="65"/>
        <v>0.11828358450447463</v>
      </c>
      <c r="CM16" s="40">
        <f t="shared" si="65"/>
        <v>4.4826461832666163E-2</v>
      </c>
      <c r="CN16" s="48">
        <f t="shared" si="65"/>
        <v>9.6441239689804489E-2</v>
      </c>
      <c r="CO16" s="108">
        <f t="shared" si="20"/>
        <v>0.10370370370122972</v>
      </c>
      <c r="CP16" s="40">
        <f t="shared" si="19"/>
        <v>0.16432595737689076</v>
      </c>
      <c r="CQ16" s="40">
        <f t="shared" si="19"/>
        <v>0.13465863745195297</v>
      </c>
      <c r="CR16" s="40">
        <f t="shared" si="19"/>
        <v>0.1116071428571786</v>
      </c>
      <c r="CS16" s="40">
        <f t="shared" si="19"/>
        <v>0.13063063063015759</v>
      </c>
      <c r="CT16" s="40">
        <f t="shared" si="19"/>
        <v>0.14015139706177709</v>
      </c>
      <c r="CU16" s="40">
        <f t="shared" si="19"/>
        <v>0.14682667454276913</v>
      </c>
      <c r="CV16" s="40">
        <f t="shared" si="19"/>
        <v>0.11966324852153135</v>
      </c>
      <c r="CW16" s="48">
        <f t="shared" si="19"/>
        <v>0.13918935486010395</v>
      </c>
    </row>
    <row r="17" spans="1:101" x14ac:dyDescent="0.25">
      <c r="A17" s="89"/>
      <c r="B17" s="2" t="s">
        <v>5</v>
      </c>
      <c r="C17" s="7">
        <v>0.16052631578970758</v>
      </c>
      <c r="D17" s="7">
        <v>0.20816733067741364</v>
      </c>
      <c r="E17" s="7">
        <v>0.13297101449268803</v>
      </c>
      <c r="F17" s="7">
        <v>7.2093023256009109E-2</v>
      </c>
      <c r="G17" s="7">
        <v>4.6698113207623251E-2</v>
      </c>
      <c r="H17" s="7">
        <f t="shared" si="27"/>
        <v>0.15015269592854263</v>
      </c>
      <c r="I17" s="7">
        <f t="shared" si="28"/>
        <v>0.16423579301334262</v>
      </c>
      <c r="J17" s="7">
        <f t="shared" si="29"/>
        <v>5.8470588064490868E-2</v>
      </c>
      <c r="K17" s="7">
        <f t="shared" si="30"/>
        <v>0.13474861283958223</v>
      </c>
      <c r="L17" s="7">
        <v>0.19756097561075062</v>
      </c>
      <c r="M17" s="7">
        <v>0.20418326693237721</v>
      </c>
      <c r="N17" s="7">
        <v>0.11572463768108411</v>
      </c>
      <c r="O17" s="7">
        <v>3.8139534884153559E-2</v>
      </c>
      <c r="P17" s="7">
        <v>3.962264150949852E-2</v>
      </c>
      <c r="Q17" s="40">
        <f t="shared" si="31"/>
        <v>0.13706211084189318</v>
      </c>
      <c r="R17" s="40">
        <f t="shared" si="32"/>
        <v>0.15250355973610036</v>
      </c>
      <c r="S17" s="40">
        <f t="shared" si="33"/>
        <v>3.8935108636822049E-2</v>
      </c>
      <c r="T17" s="40">
        <f t="shared" si="34"/>
        <v>0.12255366044497412</v>
      </c>
      <c r="U17" s="7">
        <v>0.15609756097662439</v>
      </c>
      <c r="V17" s="7">
        <v>0.14920318725093343</v>
      </c>
      <c r="W17" s="7">
        <v>6.6956521739055835E-2</v>
      </c>
      <c r="X17" s="7">
        <v>2.8604651162940326E-2</v>
      </c>
      <c r="Y17" s="7">
        <v>3.1603773584875691E-2</v>
      </c>
      <c r="Z17" s="7">
        <f t="shared" si="22"/>
        <v>9.2439038569040052E-2</v>
      </c>
      <c r="AA17" s="7">
        <f t="shared" si="23"/>
        <v>0.10115266207888729</v>
      </c>
      <c r="AB17" s="7">
        <f t="shared" si="24"/>
        <v>3.0213451932322877E-2</v>
      </c>
      <c r="AC17" s="7">
        <f t="shared" si="25"/>
        <v>8.3380846540147935E-2</v>
      </c>
      <c r="AD17" s="7">
        <v>0.14146341463536188</v>
      </c>
      <c r="AE17" s="7">
        <v>0.14521912350589697</v>
      </c>
      <c r="AF17" s="7">
        <v>6.9420289854999248E-2</v>
      </c>
      <c r="AG17" s="7">
        <v>2.1627906976942609E-2</v>
      </c>
      <c r="AH17" s="7">
        <v>2.1698113207501066E-2</v>
      </c>
      <c r="AI17" s="7">
        <f t="shared" si="3"/>
        <v>9.0608348606786571E-2</v>
      </c>
      <c r="AJ17" s="7">
        <f t="shared" si="4"/>
        <v>0.10093558031680298</v>
      </c>
      <c r="AK17" s="7">
        <f t="shared" si="15"/>
        <v>2.1665567272805095E-2</v>
      </c>
      <c r="AL17" s="33">
        <f t="shared" si="5"/>
        <v>8.0347817232995888E-2</v>
      </c>
      <c r="AM17" s="7">
        <f t="shared" si="36"/>
        <v>0.18375311001909467</v>
      </c>
      <c r="AN17" s="7">
        <f t="shared" si="37"/>
        <v>0.20566867052365834</v>
      </c>
      <c r="AO17" s="7">
        <f t="shared" si="38"/>
        <v>0.12215471302424605</v>
      </c>
      <c r="AP17" s="7">
        <f t="shared" si="39"/>
        <v>5.0798627908684293E-2</v>
      </c>
      <c r="AQ17" s="7">
        <f t="shared" si="40"/>
        <v>4.2260634208158614E-2</v>
      </c>
      <c r="AR17" s="40">
        <f t="shared" si="41"/>
        <v>0.14194275616889274</v>
      </c>
      <c r="AS17" s="40">
        <f t="shared" si="42"/>
        <v>0.15687776219846691</v>
      </c>
      <c r="AT17" s="40">
        <f t="shared" si="43"/>
        <v>4.6218644532905619E-2</v>
      </c>
      <c r="AU17" s="40">
        <f t="shared" si="44"/>
        <v>0.12710038139165106</v>
      </c>
      <c r="AV17" s="7">
        <f t="shared" si="45"/>
        <v>0.15774876154098616</v>
      </c>
      <c r="AW17" s="7">
        <f t="shared" si="46"/>
        <v>0.17118716040187223</v>
      </c>
      <c r="AX17" s="7">
        <f t="shared" si="47"/>
        <v>9.1569121056778613E-2</v>
      </c>
      <c r="AY17" s="7">
        <f t="shared" si="48"/>
        <v>4.4818694968462802E-2</v>
      </c>
      <c r="AZ17" s="7">
        <f t="shared" si="49"/>
        <v>3.7231491342047604E-2</v>
      </c>
      <c r="BA17" s="7">
        <f t="shared" si="50"/>
        <v>0.11395678511980216</v>
      </c>
      <c r="BB17" s="7">
        <f t="shared" si="51"/>
        <v>0.12467234329785362</v>
      </c>
      <c r="BC17" s="7">
        <f t="shared" si="52"/>
        <v>4.0748738056279821E-2</v>
      </c>
      <c r="BD17" s="7">
        <f t="shared" si="53"/>
        <v>0.10253261453892326</v>
      </c>
      <c r="BE17" s="7">
        <f t="shared" si="54"/>
        <v>0.14857075619589294</v>
      </c>
      <c r="BF17" s="7">
        <f t="shared" si="55"/>
        <v>0.16868850024811693</v>
      </c>
      <c r="BG17" s="7">
        <f t="shared" si="56"/>
        <v>9.3114306980841749E-2</v>
      </c>
      <c r="BH17" s="7">
        <f t="shared" si="57"/>
        <v>4.0443134280656337E-2</v>
      </c>
      <c r="BI17" s="7">
        <f t="shared" si="58"/>
        <v>3.1019020742797113E-2</v>
      </c>
      <c r="BJ17" s="7">
        <f t="shared" si="59"/>
        <v>0.11280864283210371</v>
      </c>
      <c r="BK17" s="7">
        <f t="shared" si="60"/>
        <v>0.12453619749704839</v>
      </c>
      <c r="BL17" s="7">
        <f t="shared" si="61"/>
        <v>3.538781509809609E-2</v>
      </c>
      <c r="BM17" s="33">
        <f t="shared" si="62"/>
        <v>0.10063040866071798</v>
      </c>
      <c r="BN17" s="40">
        <f t="shared" si="63"/>
        <v>0.18422144754398054</v>
      </c>
      <c r="BO17" s="40">
        <f t="shared" si="63"/>
        <v>0.20595794159688274</v>
      </c>
      <c r="BP17" s="40">
        <f t="shared" si="63"/>
        <v>0.12247228569327254</v>
      </c>
      <c r="BQ17" s="40">
        <f t="shared" si="63"/>
        <v>5.1096530081416063E-2</v>
      </c>
      <c r="BR17" s="40">
        <f t="shared" si="63"/>
        <v>4.241686590271463E-2</v>
      </c>
      <c r="BS17" s="40">
        <f t="shared" si="63"/>
        <v>0.14231830263596043</v>
      </c>
      <c r="BT17" s="40">
        <f t="shared" si="63"/>
        <v>0.15720644912791135</v>
      </c>
      <c r="BU17" s="40">
        <f t="shared" si="63"/>
        <v>4.6434840566350069E-2</v>
      </c>
      <c r="BV17" s="40">
        <f t="shared" si="63"/>
        <v>0.12745613979560125</v>
      </c>
      <c r="BW17" s="40">
        <f t="shared" si="63"/>
        <v>0.15818486986226846</v>
      </c>
      <c r="BX17" s="40">
        <f t="shared" si="64"/>
        <v>0.17143906534270953</v>
      </c>
      <c r="BY17" s="40">
        <f t="shared" si="64"/>
        <v>9.1785153840226688E-2</v>
      </c>
      <c r="BZ17" s="40">
        <f t="shared" si="64"/>
        <v>4.5084674198341813E-2</v>
      </c>
      <c r="CA17" s="40">
        <f t="shared" si="64"/>
        <v>3.7379267430732402E-2</v>
      </c>
      <c r="CB17" s="40">
        <f t="shared" si="64"/>
        <v>0.11425197062784426</v>
      </c>
      <c r="CC17" s="40">
        <f t="shared" si="64"/>
        <v>0.12491949008727625</v>
      </c>
      <c r="CD17" s="40">
        <f t="shared" si="64"/>
        <v>4.0946783255848017E-2</v>
      </c>
      <c r="CE17" s="40">
        <f t="shared" si="64"/>
        <v>0.102819323393619</v>
      </c>
      <c r="CF17" s="40">
        <f t="shared" si="64"/>
        <v>0.14883554237264721</v>
      </c>
      <c r="CG17" s="40">
        <f t="shared" si="64"/>
        <v>0.1687344989587144</v>
      </c>
      <c r="CH17" s="40">
        <f t="shared" si="65"/>
        <v>9.3129192184115278E-2</v>
      </c>
      <c r="CI17" s="40">
        <f t="shared" si="65"/>
        <v>4.0615067888937852E-2</v>
      </c>
      <c r="CJ17" s="40">
        <f t="shared" si="65"/>
        <v>3.1113566528532591E-2</v>
      </c>
      <c r="CK17" s="40">
        <f t="shared" si="65"/>
        <v>0.11290522124963179</v>
      </c>
      <c r="CL17" s="40">
        <f t="shared" si="65"/>
        <v>0.12456206565339289</v>
      </c>
      <c r="CM17" s="40">
        <f t="shared" si="65"/>
        <v>3.5515006886211675E-2</v>
      </c>
      <c r="CN17" s="48">
        <f t="shared" si="65"/>
        <v>0.1007491798369512</v>
      </c>
      <c r="CO17" s="108">
        <f t="shared" si="20"/>
        <v>0.22592592592674596</v>
      </c>
      <c r="CP17" s="40">
        <f t="shared" si="19"/>
        <v>0.21331754715447254</v>
      </c>
      <c r="CQ17" s="40">
        <f t="shared" si="19"/>
        <v>0.13313502140311223</v>
      </c>
      <c r="CR17" s="40">
        <f t="shared" si="19"/>
        <v>7.2838345864853576E-2</v>
      </c>
      <c r="CS17" s="40">
        <f t="shared" si="19"/>
        <v>7.4324324324497773E-2</v>
      </c>
      <c r="CT17" s="40">
        <f t="shared" si="19"/>
        <v>0.15354858998437085</v>
      </c>
      <c r="CU17" s="40">
        <f t="shared" si="19"/>
        <v>0.16602184602516878</v>
      </c>
      <c r="CV17" s="40">
        <f t="shared" si="19"/>
        <v>7.3467631074206702E-2</v>
      </c>
      <c r="CW17" s="48">
        <f t="shared" si="19"/>
        <v>0.14554323794587998</v>
      </c>
    </row>
    <row r="18" spans="1:101" x14ac:dyDescent="0.25">
      <c r="A18" s="89"/>
      <c r="B18" s="2" t="s">
        <v>4</v>
      </c>
      <c r="C18" s="7">
        <v>1.578947368411697E-2</v>
      </c>
      <c r="D18" s="7">
        <v>9.4223107569726794E-2</v>
      </c>
      <c r="E18" s="7">
        <v>0.16724637681160387</v>
      </c>
      <c r="F18" s="7">
        <v>0.15465116279159763</v>
      </c>
      <c r="G18" s="7">
        <v>2.688679245238525E-2</v>
      </c>
      <c r="H18" s="7">
        <f t="shared" si="27"/>
        <v>0.13460174504500655</v>
      </c>
      <c r="I18" s="7">
        <f t="shared" si="28"/>
        <v>0.13688509775515498</v>
      </c>
      <c r="J18" s="7">
        <f t="shared" si="29"/>
        <v>8.6115308503675755E-2</v>
      </c>
      <c r="K18" s="7">
        <f t="shared" si="30"/>
        <v>0.11856330541264933</v>
      </c>
      <c r="L18" s="7">
        <v>1.5121951219359496E-2</v>
      </c>
      <c r="M18" s="7">
        <v>9.4223107569726794E-2</v>
      </c>
      <c r="N18" s="7">
        <v>0.15369565217391512</v>
      </c>
      <c r="O18" s="7">
        <v>8.3720930233371349E-2</v>
      </c>
      <c r="P18" s="7">
        <v>3.3962264150509992E-2</v>
      </c>
      <c r="Q18" s="40">
        <f t="shared" si="31"/>
        <v>0.11745567044621341</v>
      </c>
      <c r="R18" s="40">
        <f t="shared" si="32"/>
        <v>0.12896843108848388</v>
      </c>
      <c r="S18" s="40">
        <f t="shared" si="33"/>
        <v>5.7029195447200684E-2</v>
      </c>
      <c r="T18" s="40">
        <f t="shared" si="34"/>
        <v>0.10502374781762522</v>
      </c>
      <c r="U18" s="7">
        <v>1.5121951219359496E-2</v>
      </c>
      <c r="V18" s="7">
        <v>9.0239043824690335E-2</v>
      </c>
      <c r="W18" s="7">
        <v>0.13521739130433955</v>
      </c>
      <c r="X18" s="7">
        <v>7.6744186047373611E-2</v>
      </c>
      <c r="Y18" s="7">
        <v>2.688679245238525E-2</v>
      </c>
      <c r="Z18" s="7">
        <f t="shared" si="22"/>
        <v>0.10634250844756268</v>
      </c>
      <c r="AA18" s="7">
        <f t="shared" si="23"/>
        <v>0.11651650084154422</v>
      </c>
      <c r="AB18" s="7">
        <f t="shared" si="24"/>
        <v>4.9999491469929519E-2</v>
      </c>
      <c r="AC18" s="7">
        <f t="shared" si="25"/>
        <v>9.4511786029163103E-2</v>
      </c>
      <c r="AD18" s="7">
        <v>1.5121951219359496E-2</v>
      </c>
      <c r="AE18" s="7">
        <v>8.0677290836780671E-2</v>
      </c>
      <c r="AF18" s="7">
        <v>0.12536231884056587</v>
      </c>
      <c r="AG18" s="7">
        <v>7.9534883721772726E-2</v>
      </c>
      <c r="AH18" s="7">
        <v>2.688679245238525E-2</v>
      </c>
      <c r="AI18" s="7">
        <f t="shared" si="3"/>
        <v>9.8902255562580921E-2</v>
      </c>
      <c r="AJ18" s="7">
        <f t="shared" si="4"/>
        <v>0.1067833834004894</v>
      </c>
      <c r="AK18" s="7">
        <f t="shared" si="15"/>
        <v>5.1293192378591361E-2</v>
      </c>
      <c r="AL18" s="33">
        <f t="shared" si="5"/>
        <v>8.8179364915658393E-2</v>
      </c>
      <c r="AM18" s="7">
        <f t="shared" si="36"/>
        <v>1.5370827826227772E-2</v>
      </c>
      <c r="AN18" s="7">
        <f t="shared" si="37"/>
        <v>9.4223107569726794E-2</v>
      </c>
      <c r="AO18" s="7">
        <f t="shared" si="38"/>
        <v>0.15874785422925664</v>
      </c>
      <c r="AP18" s="7">
        <f t="shared" si="39"/>
        <v>0.11016629579853299</v>
      </c>
      <c r="AQ18" s="7">
        <f t="shared" si="40"/>
        <v>3.1324271451849892E-2</v>
      </c>
      <c r="AR18" s="40">
        <f t="shared" si="41"/>
        <v>0.12384834948332774</v>
      </c>
      <c r="AS18" s="40">
        <f t="shared" si="42"/>
        <v>0.13192005180798153</v>
      </c>
      <c r="AT18" s="40">
        <f t="shared" si="43"/>
        <v>6.7873554261570532E-2</v>
      </c>
      <c r="AU18" s="40">
        <f t="shared" si="44"/>
        <v>0.11007178639408195</v>
      </c>
      <c r="AV18" s="7">
        <f t="shared" si="45"/>
        <v>1.5370827826227772E-2</v>
      </c>
      <c r="AW18" s="7">
        <f t="shared" si="46"/>
        <v>9.172444741597148E-2</v>
      </c>
      <c r="AX18" s="7">
        <f t="shared" si="47"/>
        <v>0.1471589597987831</v>
      </c>
      <c r="AY18" s="7">
        <f t="shared" si="48"/>
        <v>0.10579073511072651</v>
      </c>
      <c r="AZ18" s="7">
        <f t="shared" si="49"/>
        <v>2.688679245238525E-2</v>
      </c>
      <c r="BA18" s="7">
        <f t="shared" si="50"/>
        <v>0.11687857770122433</v>
      </c>
      <c r="BB18" s="7">
        <f t="shared" si="51"/>
        <v>0.12411065317972639</v>
      </c>
      <c r="BC18" s="7">
        <f t="shared" si="52"/>
        <v>6.3464779115192452E-2</v>
      </c>
      <c r="BD18" s="7">
        <f t="shared" si="53"/>
        <v>0.1034790655593935</v>
      </c>
      <c r="BE18" s="7">
        <f t="shared" si="54"/>
        <v>1.5370827826227772E-2</v>
      </c>
      <c r="BF18" s="7">
        <f t="shared" si="55"/>
        <v>8.572766304707026E-2</v>
      </c>
      <c r="BG18" s="7">
        <f t="shared" si="56"/>
        <v>0.14097821610253053</v>
      </c>
      <c r="BH18" s="7">
        <f t="shared" si="57"/>
        <v>0.10754095938584912</v>
      </c>
      <c r="BI18" s="7">
        <f t="shared" si="58"/>
        <v>2.688679245238525E-2</v>
      </c>
      <c r="BJ18" s="7">
        <f t="shared" si="59"/>
        <v>0.11221232118343438</v>
      </c>
      <c r="BK18" s="7">
        <f t="shared" si="60"/>
        <v>0.11800639524658381</v>
      </c>
      <c r="BL18" s="7">
        <f t="shared" si="61"/>
        <v>6.427614136193803E-2</v>
      </c>
      <c r="BM18" s="33">
        <f t="shared" si="62"/>
        <v>9.95076009128186E-2</v>
      </c>
      <c r="BN18" s="40">
        <f t="shared" si="63"/>
        <v>1.541000395477784E-2</v>
      </c>
      <c r="BO18" s="40">
        <f t="shared" si="63"/>
        <v>9.4355631494638825E-2</v>
      </c>
      <c r="BP18" s="40">
        <f t="shared" si="63"/>
        <v>0.15916056020286737</v>
      </c>
      <c r="BQ18" s="40">
        <f t="shared" si="63"/>
        <v>0.11081235220263881</v>
      </c>
      <c r="BR18" s="40">
        <f t="shared" si="63"/>
        <v>3.1440072932384946E-2</v>
      </c>
      <c r="BS18" s="40">
        <f t="shared" si="63"/>
        <v>0.1241760224928985</v>
      </c>
      <c r="BT18" s="40">
        <f t="shared" si="63"/>
        <v>0.13219644787682688</v>
      </c>
      <c r="BU18" s="40">
        <f t="shared" si="63"/>
        <v>6.8191045035162587E-2</v>
      </c>
      <c r="BV18" s="40">
        <f t="shared" si="63"/>
        <v>0.11037988116625135</v>
      </c>
      <c r="BW18" s="40">
        <f t="shared" si="63"/>
        <v>1.5413321636350483E-2</v>
      </c>
      <c r="BX18" s="40">
        <f t="shared" si="64"/>
        <v>9.1859421566167151E-2</v>
      </c>
      <c r="BY18" s="40">
        <f t="shared" si="64"/>
        <v>0.14750614189824807</v>
      </c>
      <c r="BZ18" s="40">
        <f t="shared" si="64"/>
        <v>0.1064185565649854</v>
      </c>
      <c r="CA18" s="40">
        <f t="shared" si="64"/>
        <v>2.6993509236555708E-2</v>
      </c>
      <c r="CB18" s="40">
        <f t="shared" si="64"/>
        <v>0.11718133161185548</v>
      </c>
      <c r="CC18" s="40">
        <f t="shared" si="64"/>
        <v>0.12435668649116605</v>
      </c>
      <c r="CD18" s="40">
        <f t="shared" si="64"/>
        <v>6.3773227804525129E-2</v>
      </c>
      <c r="CE18" s="40">
        <f t="shared" si="64"/>
        <v>0.10376842094650553</v>
      </c>
      <c r="CF18" s="40">
        <f t="shared" si="64"/>
        <v>1.5398222064756708E-2</v>
      </c>
      <c r="CG18" s="40">
        <f t="shared" si="64"/>
        <v>8.5751039637394416E-2</v>
      </c>
      <c r="CH18" s="40">
        <f t="shared" si="65"/>
        <v>0.14100075280469659</v>
      </c>
      <c r="CI18" s="40">
        <f t="shared" si="65"/>
        <v>0.10799814218125151</v>
      </c>
      <c r="CJ18" s="40">
        <f t="shared" si="65"/>
        <v>2.6968743231534455E-2</v>
      </c>
      <c r="CK18" s="40">
        <f t="shared" si="65"/>
        <v>0.11230838907446627</v>
      </c>
      <c r="CL18" s="40">
        <f t="shared" si="65"/>
        <v>0.11803090705875764</v>
      </c>
      <c r="CM18" s="40">
        <f t="shared" si="65"/>
        <v>6.4507164309535459E-2</v>
      </c>
      <c r="CN18" s="48">
        <f t="shared" si="65"/>
        <v>9.9625046871369846E-2</v>
      </c>
      <c r="CO18" s="108">
        <f t="shared" si="20"/>
        <v>2.2222222222138828E-2</v>
      </c>
      <c r="CP18" s="40">
        <f t="shared" si="19"/>
        <v>9.6554258185657479E-2</v>
      </c>
      <c r="CQ18" s="40">
        <f t="shared" si="19"/>
        <v>0.16745265907278059</v>
      </c>
      <c r="CR18" s="40">
        <f t="shared" si="19"/>
        <v>0.15625000000089798</v>
      </c>
      <c r="CS18" s="40">
        <f t="shared" si="19"/>
        <v>4.2792792792114773E-2</v>
      </c>
      <c r="CT18" s="40">
        <f t="shared" si="19"/>
        <v>0.13764593458203606</v>
      </c>
      <c r="CU18" s="40">
        <f t="shared" si="19"/>
        <v>0.13837371382741306</v>
      </c>
      <c r="CV18" s="40">
        <f t="shared" si="19"/>
        <v>0.10820290892254147</v>
      </c>
      <c r="CW18" s="48">
        <f t="shared" si="19"/>
        <v>0.12806133590307586</v>
      </c>
    </row>
    <row r="19" spans="1:101" x14ac:dyDescent="0.25">
      <c r="A19" s="89"/>
      <c r="B19" s="2" t="s">
        <v>3</v>
      </c>
      <c r="C19" s="7">
        <v>0</v>
      </c>
      <c r="D19" s="7">
        <v>3.9840637450364504E-3</v>
      </c>
      <c r="E19" s="7">
        <v>0.12514492753627401</v>
      </c>
      <c r="F19" s="7">
        <v>0.10232558139486633</v>
      </c>
      <c r="G19" s="7">
        <v>7.0754716981247349E-3</v>
      </c>
      <c r="H19" s="7">
        <f t="shared" si="27"/>
        <v>7.5867125867537119E-2</v>
      </c>
      <c r="I19" s="7">
        <f t="shared" si="28"/>
        <v>7.4769220799542888E-2</v>
      </c>
      <c r="J19" s="7">
        <f t="shared" si="29"/>
        <v>5.1231151689991705E-2</v>
      </c>
      <c r="K19" s="7">
        <f t="shared" si="30"/>
        <v>6.562425089010622E-2</v>
      </c>
      <c r="L19" s="7">
        <v>0</v>
      </c>
      <c r="M19" s="7">
        <v>3.9840637450364504E-3</v>
      </c>
      <c r="N19" s="7">
        <v>9.3623188405849586E-2</v>
      </c>
      <c r="O19" s="7">
        <v>6.5581395348378549E-2</v>
      </c>
      <c r="P19" s="7">
        <v>7.0754716981247349E-3</v>
      </c>
      <c r="Q19" s="40">
        <f t="shared" si="31"/>
        <v>5.543603942422852E-2</v>
      </c>
      <c r="R19" s="40">
        <f t="shared" si="32"/>
        <v>5.6353445398479418E-2</v>
      </c>
      <c r="S19" s="40">
        <f t="shared" si="33"/>
        <v>3.4197423059169549E-2</v>
      </c>
      <c r="T19" s="40">
        <f t="shared" si="34"/>
        <v>4.8235293126775561E-2</v>
      </c>
      <c r="U19" s="7">
        <v>0</v>
      </c>
      <c r="V19" s="7">
        <v>0</v>
      </c>
      <c r="W19" s="7">
        <v>8.7463768115991061E-2</v>
      </c>
      <c r="X19" s="7">
        <v>5.8604651162380839E-2</v>
      </c>
      <c r="Y19" s="7">
        <v>7.0754716981247349E-3</v>
      </c>
      <c r="Z19" s="7">
        <f t="shared" si="22"/>
        <v>5.0136412342787713E-2</v>
      </c>
      <c r="AA19" s="7">
        <f t="shared" si="23"/>
        <v>5.1098484848513495E-2</v>
      </c>
      <c r="AB19" s="7">
        <f t="shared" si="24"/>
        <v>3.0963170787514979E-2</v>
      </c>
      <c r="AC19" s="7">
        <f t="shared" si="25"/>
        <v>4.3724764930622821E-2</v>
      </c>
      <c r="AD19" s="7">
        <v>7.317073170631249E-3</v>
      </c>
      <c r="AE19" s="7">
        <v>0</v>
      </c>
      <c r="AF19" s="7">
        <v>9.3623188405849586E-2</v>
      </c>
      <c r="AG19" s="7">
        <v>5.8604651162380839E-2</v>
      </c>
      <c r="AH19" s="7">
        <v>1.415094339624947E-2</v>
      </c>
      <c r="AI19" s="7">
        <f t="shared" si="3"/>
        <v>5.3343448462822449E-2</v>
      </c>
      <c r="AJ19" s="7">
        <f t="shared" si="4"/>
        <v>5.4696969697000358E-2</v>
      </c>
      <c r="AK19" s="7">
        <f t="shared" si="15"/>
        <v>3.4758622493131559E-2</v>
      </c>
      <c r="AL19" s="33">
        <f t="shared" si="5"/>
        <v>4.7507799730483455E-2</v>
      </c>
      <c r="AM19" s="7">
        <f t="shared" si="36"/>
        <v>0</v>
      </c>
      <c r="AN19" s="7">
        <f t="shared" si="37"/>
        <v>3.9840637450364504E-3</v>
      </c>
      <c r="AO19" s="7">
        <f t="shared" si="38"/>
        <v>0.10537563703724852</v>
      </c>
      <c r="AP19" s="7">
        <f t="shared" si="39"/>
        <v>7.9280961772272701E-2</v>
      </c>
      <c r="AQ19" s="7">
        <f t="shared" si="40"/>
        <v>7.0754716981247349E-3</v>
      </c>
      <c r="AR19" s="40">
        <f t="shared" si="41"/>
        <v>6.3053490127540093E-2</v>
      </c>
      <c r="AS19" s="40">
        <f t="shared" si="42"/>
        <v>6.3219514986609548E-2</v>
      </c>
      <c r="AT19" s="40">
        <f t="shared" si="43"/>
        <v>4.054821544110724E-2</v>
      </c>
      <c r="AU19" s="40">
        <f t="shared" si="44"/>
        <v>5.4718527824630811E-2</v>
      </c>
      <c r="AV19" s="7">
        <f t="shared" si="45"/>
        <v>0</v>
      </c>
      <c r="AW19" s="7">
        <f t="shared" si="46"/>
        <v>1.4854035912811418E-3</v>
      </c>
      <c r="AX19" s="7">
        <f t="shared" si="47"/>
        <v>0.10151267222709068</v>
      </c>
      <c r="AY19" s="7">
        <f t="shared" si="48"/>
        <v>7.490540108446625E-2</v>
      </c>
      <c r="AZ19" s="7">
        <f t="shared" si="49"/>
        <v>7.0754716981247349E-3</v>
      </c>
      <c r="BA19" s="7">
        <f t="shared" si="50"/>
        <v>5.9729756405996051E-2</v>
      </c>
      <c r="BB19" s="7">
        <f t="shared" si="51"/>
        <v>5.9923794492148477E-2</v>
      </c>
      <c r="BC19" s="7">
        <f t="shared" si="52"/>
        <v>3.8519809824243315E-2</v>
      </c>
      <c r="BD19" s="7">
        <f t="shared" si="53"/>
        <v>5.1889688278537266E-2</v>
      </c>
      <c r="BE19" s="7">
        <f t="shared" si="54"/>
        <v>4.5890026725466087E-3</v>
      </c>
      <c r="BF19" s="7">
        <f t="shared" si="55"/>
        <v>1.4854035912811418E-3</v>
      </c>
      <c r="BG19" s="7">
        <f t="shared" si="56"/>
        <v>0.10537563703724852</v>
      </c>
      <c r="BH19" s="7">
        <f t="shared" si="57"/>
        <v>7.490540108446625E-2</v>
      </c>
      <c r="BI19" s="7">
        <f t="shared" si="58"/>
        <v>1.1512950697589373E-2</v>
      </c>
      <c r="BJ19" s="7">
        <f t="shared" si="59"/>
        <v>6.17410930405487E-2</v>
      </c>
      <c r="BK19" s="7">
        <f t="shared" si="60"/>
        <v>6.2180633559045503E-2</v>
      </c>
      <c r="BL19" s="7">
        <f t="shared" si="61"/>
        <v>4.0900179353757456E-2</v>
      </c>
      <c r="BM19" s="33">
        <f t="shared" si="62"/>
        <v>5.426227037551247E-2</v>
      </c>
      <c r="BN19" s="40">
        <f t="shared" si="63"/>
        <v>0</v>
      </c>
      <c r="BO19" s="40">
        <f t="shared" si="63"/>
        <v>3.989667293658546E-3</v>
      </c>
      <c r="BP19" s="40">
        <f t="shared" si="63"/>
        <v>0.10564958817245886</v>
      </c>
      <c r="BQ19" s="40">
        <f t="shared" si="63"/>
        <v>7.9745895014380744E-2</v>
      </c>
      <c r="BR19" s="40">
        <f t="shared" si="63"/>
        <v>7.1016287341913575E-3</v>
      </c>
      <c r="BS19" s="40">
        <f t="shared" si="63"/>
        <v>6.3220314529804839E-2</v>
      </c>
      <c r="BT19" s="40">
        <f t="shared" si="63"/>
        <v>6.3351971161217824E-2</v>
      </c>
      <c r="BU19" s="40">
        <f t="shared" si="63"/>
        <v>4.0737887021271756E-2</v>
      </c>
      <c r="BV19" s="40">
        <f t="shared" si="63"/>
        <v>5.4871686893960513E-2</v>
      </c>
      <c r="BW19" s="40">
        <f t="shared" si="63"/>
        <v>0</v>
      </c>
      <c r="BX19" s="40">
        <f t="shared" si="64"/>
        <v>1.4875893889946081E-3</v>
      </c>
      <c r="BY19" s="40">
        <f t="shared" si="64"/>
        <v>0.10175216415278987</v>
      </c>
      <c r="BZ19" s="40">
        <f t="shared" si="64"/>
        <v>7.5349931673950057E-2</v>
      </c>
      <c r="CA19" s="40">
        <f t="shared" si="64"/>
        <v>7.1035550623806286E-3</v>
      </c>
      <c r="CB19" s="40">
        <f t="shared" si="64"/>
        <v>5.9884476096196147E-2</v>
      </c>
      <c r="CC19" s="40">
        <f t="shared" si="64"/>
        <v>6.0042585661280304E-2</v>
      </c>
      <c r="CD19" s="40">
        <f t="shared" si="64"/>
        <v>3.8707022086214099E-2</v>
      </c>
      <c r="CE19" s="40">
        <f t="shared" si="64"/>
        <v>5.2034785847381672E-2</v>
      </c>
      <c r="CF19" s="40">
        <f t="shared" si="64"/>
        <v>4.5971812973573797E-3</v>
      </c>
      <c r="CG19" s="40">
        <f t="shared" si="64"/>
        <v>1.4858086375635813E-3</v>
      </c>
      <c r="CH19" s="40">
        <f t="shared" si="65"/>
        <v>0.10539248233018186</v>
      </c>
      <c r="CI19" s="40">
        <f t="shared" si="65"/>
        <v>7.5223842177553985E-2</v>
      </c>
      <c r="CJ19" s="40">
        <f t="shared" si="65"/>
        <v>1.154804210098547E-2</v>
      </c>
      <c r="CK19" s="40">
        <f t="shared" si="65"/>
        <v>6.1793951198510812E-2</v>
      </c>
      <c r="CL19" s="40">
        <f t="shared" si="65"/>
        <v>6.2193549469301591E-2</v>
      </c>
      <c r="CM19" s="40">
        <f t="shared" si="65"/>
        <v>4.1047183822155171E-2</v>
      </c>
      <c r="CN19" s="48">
        <f t="shared" si="65"/>
        <v>5.4326314572126173E-2</v>
      </c>
      <c r="CO19" s="108">
        <f t="shared" si="20"/>
        <v>0</v>
      </c>
      <c r="CP19" s="40">
        <f t="shared" si="19"/>
        <v>4.0826324814398421E-3</v>
      </c>
      <c r="CQ19" s="40">
        <f t="shared" si="19"/>
        <v>0.125299281723905</v>
      </c>
      <c r="CR19" s="40">
        <f t="shared" si="19"/>
        <v>0.10338345864612158</v>
      </c>
      <c r="CS19" s="40">
        <f t="shared" si="19"/>
        <v>1.126126126128754E-2</v>
      </c>
      <c r="CT19" s="40">
        <f t="shared" si="19"/>
        <v>7.7582957342777162E-2</v>
      </c>
      <c r="CU19" s="40">
        <f t="shared" si="19"/>
        <v>7.5582330959945446E-2</v>
      </c>
      <c r="CV19" s="40">
        <f t="shared" si="19"/>
        <v>6.4371361336671817E-2</v>
      </c>
      <c r="CW19" s="48">
        <f t="shared" si="19"/>
        <v>7.0881367615186416E-2</v>
      </c>
    </row>
    <row r="20" spans="1:101" x14ac:dyDescent="0.25">
      <c r="A20" s="89"/>
      <c r="B20" s="2" t="s">
        <v>2</v>
      </c>
      <c r="C20" s="7">
        <v>0</v>
      </c>
      <c r="D20" s="7">
        <v>6.6533864542286547E-2</v>
      </c>
      <c r="E20" s="7">
        <v>0.16992753623183915</v>
      </c>
      <c r="F20" s="7">
        <v>0.32930232558188977</v>
      </c>
      <c r="G20" s="7">
        <v>0.3471698113209945</v>
      </c>
      <c r="H20" s="7">
        <f t="shared" si="27"/>
        <v>0.15232472007281794</v>
      </c>
      <c r="I20" s="7">
        <f t="shared" si="28"/>
        <v>0.12693899091706529</v>
      </c>
      <c r="J20" s="7">
        <f t="shared" si="29"/>
        <v>0.33888687091213804</v>
      </c>
      <c r="K20" s="7">
        <f t="shared" si="30"/>
        <v>0.18133658108587367</v>
      </c>
      <c r="L20" s="7">
        <v>4.878048780970006E-4</v>
      </c>
      <c r="M20" s="7">
        <v>8.7250996016357524E-2</v>
      </c>
      <c r="N20" s="7">
        <v>0.14949275362316006</v>
      </c>
      <c r="O20" s="7">
        <v>0.221162790697643</v>
      </c>
      <c r="P20" s="7">
        <v>0.32216981132111672</v>
      </c>
      <c r="Q20" s="40">
        <f t="shared" si="31"/>
        <v>0.13330963323698256</v>
      </c>
      <c r="R20" s="40">
        <f t="shared" si="32"/>
        <v>0.12361416189091996</v>
      </c>
      <c r="S20" s="40">
        <f t="shared" si="33"/>
        <v>0.27534536467447329</v>
      </c>
      <c r="T20" s="40">
        <f t="shared" si="34"/>
        <v>0.16143035828259814</v>
      </c>
      <c r="U20" s="7">
        <v>7.8048780487282483E-3</v>
      </c>
      <c r="V20" s="7">
        <v>7.9282868526284647E-2</v>
      </c>
      <c r="W20" s="7">
        <v>0.14949275362316006</v>
      </c>
      <c r="X20" s="7">
        <v>0.21418604651164524</v>
      </c>
      <c r="Y20" s="7">
        <v>0.32216981132111672</v>
      </c>
      <c r="Z20" s="7">
        <f t="shared" si="22"/>
        <v>0.12987898198971651</v>
      </c>
      <c r="AA20" s="7">
        <f t="shared" si="23"/>
        <v>0.12030121048796186</v>
      </c>
      <c r="AB20" s="7">
        <f t="shared" si="24"/>
        <v>0.27211111240281866</v>
      </c>
      <c r="AC20" s="7">
        <f t="shared" si="25"/>
        <v>0.15851052091589929</v>
      </c>
      <c r="AD20" s="7">
        <v>1.5121951219359496E-2</v>
      </c>
      <c r="AE20" s="7">
        <v>8.3266932271321092E-2</v>
      </c>
      <c r="AF20" s="7">
        <v>0.15072463768113178</v>
      </c>
      <c r="AG20" s="7">
        <v>0.221162790697643</v>
      </c>
      <c r="AH20" s="7">
        <v>0.32075471698149177</v>
      </c>
      <c r="AI20" s="7">
        <f t="shared" si="3"/>
        <v>0.13315346376570317</v>
      </c>
      <c r="AJ20" s="7">
        <f t="shared" si="4"/>
        <v>0.1226773831591383</v>
      </c>
      <c r="AK20" s="7">
        <f t="shared" si="15"/>
        <v>0.27458627433334998</v>
      </c>
      <c r="AL20" s="33">
        <f t="shared" si="5"/>
        <v>0.16108673860114228</v>
      </c>
      <c r="AM20" s="7">
        <f t="shared" si="36"/>
        <v>3.0593351153754939E-4</v>
      </c>
      <c r="AN20" s="7">
        <f t="shared" si="37"/>
        <v>7.9526897341739788E-2</v>
      </c>
      <c r="AO20" s="7">
        <f t="shared" si="38"/>
        <v>0.15711158239109776</v>
      </c>
      <c r="AP20" s="7">
        <f t="shared" si="39"/>
        <v>0.26148113492008535</v>
      </c>
      <c r="AQ20" s="7">
        <f t="shared" si="40"/>
        <v>0.33149071885632164</v>
      </c>
      <c r="AR20" s="40">
        <f t="shared" si="41"/>
        <v>0.14039914788384578</v>
      </c>
      <c r="AS20" s="40">
        <f t="shared" si="42"/>
        <v>0.12485377884784866</v>
      </c>
      <c r="AT20" s="40">
        <f t="shared" si="43"/>
        <v>0.29903594484614593</v>
      </c>
      <c r="AU20" s="40">
        <f t="shared" si="44"/>
        <v>0.16885212076761519</v>
      </c>
      <c r="AV20" s="7">
        <f t="shared" si="45"/>
        <v>4.8949361840841567E-3</v>
      </c>
      <c r="AW20" s="7">
        <f t="shared" si="46"/>
        <v>7.4529577034229189E-2</v>
      </c>
      <c r="AX20" s="7">
        <f t="shared" si="47"/>
        <v>0.15711158239109776</v>
      </c>
      <c r="AY20" s="7">
        <f t="shared" si="48"/>
        <v>0.25710557423227887</v>
      </c>
      <c r="AZ20" s="7">
        <f t="shared" si="49"/>
        <v>0.33149071885632164</v>
      </c>
      <c r="BA20" s="7">
        <f t="shared" si="50"/>
        <v>0.13824756795903806</v>
      </c>
      <c r="BB20" s="7">
        <f t="shared" si="51"/>
        <v>0.12277601599272059</v>
      </c>
      <c r="BC20" s="7">
        <f t="shared" si="52"/>
        <v>0.29700753922928191</v>
      </c>
      <c r="BD20" s="7">
        <f t="shared" si="53"/>
        <v>0.1670209047654351</v>
      </c>
      <c r="BE20" s="7">
        <f t="shared" si="54"/>
        <v>9.4839388566307636E-3</v>
      </c>
      <c r="BF20" s="7">
        <f t="shared" si="55"/>
        <v>7.7028237187984488E-2</v>
      </c>
      <c r="BG20" s="7">
        <f t="shared" si="56"/>
        <v>0.15788417535312935</v>
      </c>
      <c r="BH20" s="7">
        <f t="shared" si="57"/>
        <v>0.26148113492008535</v>
      </c>
      <c r="BI20" s="7">
        <f t="shared" si="58"/>
        <v>0.3306032230564287</v>
      </c>
      <c r="BJ20" s="7">
        <f t="shared" si="59"/>
        <v>0.14030120406063135</v>
      </c>
      <c r="BK20" s="7">
        <f t="shared" si="60"/>
        <v>0.12426626523366405</v>
      </c>
      <c r="BL20" s="7">
        <f t="shared" si="61"/>
        <v>0.29855987094024306</v>
      </c>
      <c r="BM20" s="33">
        <f t="shared" si="62"/>
        <v>0.16863661497728502</v>
      </c>
      <c r="BN20" s="40">
        <f t="shared" si="63"/>
        <v>3.0671325422358203E-4</v>
      </c>
      <c r="BO20" s="40">
        <f t="shared" si="63"/>
        <v>7.9638751183580075E-2</v>
      </c>
      <c r="BP20" s="40">
        <f t="shared" si="63"/>
        <v>0.15752003445422047</v>
      </c>
      <c r="BQ20" s="40">
        <f t="shared" si="63"/>
        <v>0.26301455819208963</v>
      </c>
      <c r="BR20" s="40">
        <f t="shared" si="63"/>
        <v>0.33271619399901409</v>
      </c>
      <c r="BS20" s="40">
        <f t="shared" si="63"/>
        <v>0.14077061033385174</v>
      </c>
      <c r="BT20" s="40">
        <f t="shared" si="63"/>
        <v>0.12511536981283908</v>
      </c>
      <c r="BU20" s="40">
        <f t="shared" si="63"/>
        <v>0.30043473933236287</v>
      </c>
      <c r="BV20" s="40">
        <f t="shared" si="63"/>
        <v>0.1693247437474219</v>
      </c>
      <c r="BW20" s="40">
        <f t="shared" si="63"/>
        <v>4.9084686034906334E-3</v>
      </c>
      <c r="BX20" s="40">
        <f t="shared" si="64"/>
        <v>7.46392486278777E-2</v>
      </c>
      <c r="BY20" s="40">
        <f t="shared" si="64"/>
        <v>0.15748224503440122</v>
      </c>
      <c r="BZ20" s="40">
        <f t="shared" si="64"/>
        <v>0.25863138266289076</v>
      </c>
      <c r="CA20" s="40">
        <f t="shared" si="64"/>
        <v>0.33280644380050556</v>
      </c>
      <c r="CB20" s="40">
        <f t="shared" si="64"/>
        <v>0.13860567457410861</v>
      </c>
      <c r="CC20" s="40">
        <f t="shared" si="64"/>
        <v>0.1230194035586237</v>
      </c>
      <c r="CD20" s="40">
        <f t="shared" si="64"/>
        <v>0.29845104202680856</v>
      </c>
      <c r="CE20" s="40">
        <f t="shared" si="64"/>
        <v>0.16748794027926533</v>
      </c>
      <c r="CF20" s="40">
        <f t="shared" si="64"/>
        <v>9.5008413479064167E-3</v>
      </c>
      <c r="CG20" s="40">
        <f t="shared" si="64"/>
        <v>7.7049241581200578E-2</v>
      </c>
      <c r="CH20" s="40">
        <f t="shared" si="65"/>
        <v>0.1579094146328921</v>
      </c>
      <c r="CI20" s="40">
        <f t="shared" si="65"/>
        <v>0.26259275487298939</v>
      </c>
      <c r="CJ20" s="40">
        <f t="shared" si="65"/>
        <v>0.33161089966072027</v>
      </c>
      <c r="CK20" s="40">
        <f t="shared" si="65"/>
        <v>0.14042131957594367</v>
      </c>
      <c r="CL20" s="40">
        <f t="shared" si="65"/>
        <v>0.12429207732076819</v>
      </c>
      <c r="CM20" s="40">
        <f t="shared" si="65"/>
        <v>0.29963296244756504</v>
      </c>
      <c r="CN20" s="48">
        <f t="shared" si="65"/>
        <v>0.16883565192231392</v>
      </c>
      <c r="CO20" s="108">
        <f t="shared" si="20"/>
        <v>0</v>
      </c>
      <c r="CP20" s="40">
        <f t="shared" si="19"/>
        <v>6.8179962440227587E-2</v>
      </c>
      <c r="CQ20" s="40">
        <f t="shared" si="19"/>
        <v>0.17013712544434317</v>
      </c>
      <c r="CR20" s="40">
        <f t="shared" si="19"/>
        <v>0.33270676691776874</v>
      </c>
      <c r="CS20" s="40">
        <f t="shared" si="19"/>
        <v>0.55255255255332336</v>
      </c>
      <c r="CT20" s="40">
        <f t="shared" si="19"/>
        <v>0.15576973721521511</v>
      </c>
      <c r="CU20" s="40">
        <f t="shared" si="19"/>
        <v>0.12831944375798274</v>
      </c>
      <c r="CV20" s="40">
        <f t="shared" si="19"/>
        <v>0.425807511643368</v>
      </c>
      <c r="CW20" s="48">
        <f t="shared" si="19"/>
        <v>0.19586333850199728</v>
      </c>
    </row>
    <row r="21" spans="1:101" ht="15.75" thickBot="1" x14ac:dyDescent="0.3">
      <c r="A21" s="90"/>
      <c r="B21" s="34" t="s">
        <v>1</v>
      </c>
      <c r="C21" s="35">
        <v>0</v>
      </c>
      <c r="D21" s="35">
        <v>0</v>
      </c>
      <c r="E21" s="35">
        <v>6.1594202898585249E-3</v>
      </c>
      <c r="F21" s="35">
        <v>6.976744185997719E-3</v>
      </c>
      <c r="G21" s="35">
        <v>7.0754716981247349E-3</v>
      </c>
      <c r="H21" s="35">
        <f t="shared" si="27"/>
        <v>3.9615667955808388E-3</v>
      </c>
      <c r="I21" s="35">
        <f t="shared" si="28"/>
        <v>3.5984848484868653E-3</v>
      </c>
      <c r="J21" s="35">
        <f t="shared" si="29"/>
        <v>7.0297039772711503E-3</v>
      </c>
      <c r="K21" s="35">
        <f t="shared" si="30"/>
        <v>4.4252180770257936E-3</v>
      </c>
      <c r="L21" s="35">
        <v>0</v>
      </c>
      <c r="M21" s="35">
        <v>0</v>
      </c>
      <c r="N21" s="35">
        <v>6.1594202898585249E-3</v>
      </c>
      <c r="O21" s="35">
        <v>6.976744185997719E-3</v>
      </c>
      <c r="P21" s="35">
        <v>7.0754716981247349E-3</v>
      </c>
      <c r="Q21" s="43">
        <f t="shared" si="31"/>
        <v>3.9615667955808388E-3</v>
      </c>
      <c r="R21" s="43">
        <f t="shared" si="32"/>
        <v>3.5984848484868653E-3</v>
      </c>
      <c r="S21" s="43">
        <f t="shared" si="33"/>
        <v>7.0297039772711503E-3</v>
      </c>
      <c r="T21" s="43">
        <f t="shared" si="34"/>
        <v>4.4252180770257936E-3</v>
      </c>
      <c r="U21" s="35">
        <v>0</v>
      </c>
      <c r="V21" s="35">
        <v>0</v>
      </c>
      <c r="W21" s="35">
        <v>6.1594202898585249E-3</v>
      </c>
      <c r="X21" s="35">
        <v>6.976744185997719E-3</v>
      </c>
      <c r="Y21" s="35">
        <v>7.0754716981247349E-3</v>
      </c>
      <c r="Z21" s="35">
        <f t="shared" si="22"/>
        <v>3.9615667955808388E-3</v>
      </c>
      <c r="AA21" s="35">
        <f t="shared" si="23"/>
        <v>3.5984848484868653E-3</v>
      </c>
      <c r="AB21" s="35">
        <f t="shared" si="24"/>
        <v>7.0297039772711503E-3</v>
      </c>
      <c r="AC21" s="35">
        <f t="shared" si="25"/>
        <v>4.4252180770257936E-3</v>
      </c>
      <c r="AD21" s="35">
        <v>0</v>
      </c>
      <c r="AE21" s="35">
        <v>0</v>
      </c>
      <c r="AF21" s="35">
        <v>6.1594202898585249E-3</v>
      </c>
      <c r="AG21" s="35">
        <v>6.976744185997719E-3</v>
      </c>
      <c r="AH21" s="35">
        <v>7.0754716981247349E-3</v>
      </c>
      <c r="AI21" s="35">
        <f t="shared" si="3"/>
        <v>3.9615667955808388E-3</v>
      </c>
      <c r="AJ21" s="35">
        <f t="shared" si="4"/>
        <v>3.5984848484868653E-3</v>
      </c>
      <c r="AK21" s="35">
        <f t="shared" si="15"/>
        <v>7.0297039772711503E-3</v>
      </c>
      <c r="AL21" s="36">
        <f t="shared" si="5"/>
        <v>4.4252180770257936E-3</v>
      </c>
      <c r="AM21" s="35">
        <f t="shared" si="36"/>
        <v>0</v>
      </c>
      <c r="AN21" s="35">
        <f t="shared" si="37"/>
        <v>0</v>
      </c>
      <c r="AO21" s="35">
        <f t="shared" si="38"/>
        <v>6.1594202898585249E-3</v>
      </c>
      <c r="AP21" s="35">
        <f t="shared" si="39"/>
        <v>6.976744185997719E-3</v>
      </c>
      <c r="AQ21" s="35">
        <f t="shared" si="40"/>
        <v>7.0754716981247349E-3</v>
      </c>
      <c r="AR21" s="43">
        <f t="shared" si="41"/>
        <v>3.9615667955808388E-3</v>
      </c>
      <c r="AS21" s="43">
        <f t="shared" si="42"/>
        <v>3.5984848484868653E-3</v>
      </c>
      <c r="AT21" s="43">
        <f t="shared" si="43"/>
        <v>7.0297039772711503E-3</v>
      </c>
      <c r="AU21" s="43">
        <f t="shared" si="44"/>
        <v>4.4252180770257936E-3</v>
      </c>
      <c r="AV21" s="35">
        <f t="shared" si="45"/>
        <v>0</v>
      </c>
      <c r="AW21" s="35">
        <f t="shared" si="46"/>
        <v>0</v>
      </c>
      <c r="AX21" s="35">
        <f t="shared" si="47"/>
        <v>6.1594202898585249E-3</v>
      </c>
      <c r="AY21" s="35">
        <f t="shared" si="48"/>
        <v>6.976744185997719E-3</v>
      </c>
      <c r="AZ21" s="35">
        <f t="shared" si="49"/>
        <v>7.0754716981247349E-3</v>
      </c>
      <c r="BA21" s="35">
        <f t="shared" si="50"/>
        <v>3.9615667955808388E-3</v>
      </c>
      <c r="BB21" s="35">
        <f t="shared" si="51"/>
        <v>3.5984848484868653E-3</v>
      </c>
      <c r="BC21" s="35">
        <f t="shared" si="52"/>
        <v>7.0297039772711503E-3</v>
      </c>
      <c r="BD21" s="35">
        <f t="shared" si="53"/>
        <v>4.4252180770257936E-3</v>
      </c>
      <c r="BE21" s="35">
        <f t="shared" si="54"/>
        <v>0</v>
      </c>
      <c r="BF21" s="35">
        <f t="shared" si="55"/>
        <v>0</v>
      </c>
      <c r="BG21" s="35">
        <f t="shared" si="56"/>
        <v>6.1594202898585249E-3</v>
      </c>
      <c r="BH21" s="35">
        <f t="shared" si="57"/>
        <v>6.976744185997719E-3</v>
      </c>
      <c r="BI21" s="35">
        <f t="shared" si="58"/>
        <v>7.0754716981247349E-3</v>
      </c>
      <c r="BJ21" s="35">
        <f t="shared" si="59"/>
        <v>3.9615667955808388E-3</v>
      </c>
      <c r="BK21" s="35">
        <f t="shared" si="60"/>
        <v>3.5984848484868653E-3</v>
      </c>
      <c r="BL21" s="35">
        <f t="shared" si="61"/>
        <v>7.0297039772711503E-3</v>
      </c>
      <c r="BM21" s="36">
        <f t="shared" si="62"/>
        <v>4.4252180770257936E-3</v>
      </c>
      <c r="BN21" s="43">
        <f t="shared" si="63"/>
        <v>0</v>
      </c>
      <c r="BO21" s="43">
        <f t="shared" si="63"/>
        <v>0</v>
      </c>
      <c r="BP21" s="43">
        <f t="shared" si="63"/>
        <v>6.1754332908527474E-3</v>
      </c>
      <c r="BQ21" s="43">
        <f t="shared" si="63"/>
        <v>7.0176584259519677E-3</v>
      </c>
      <c r="BR21" s="43">
        <f t="shared" si="63"/>
        <v>7.1016287341913575E-3</v>
      </c>
      <c r="BS21" s="43">
        <f t="shared" si="63"/>
        <v>3.9720481505600451E-3</v>
      </c>
      <c r="BT21" s="43">
        <f t="shared" si="63"/>
        <v>3.6060243169171017E-3</v>
      </c>
      <c r="BU21" s="43">
        <f t="shared" si="63"/>
        <v>7.0625866836234027E-3</v>
      </c>
      <c r="BV21" s="43">
        <f t="shared" si="63"/>
        <v>4.4376044168854918E-3</v>
      </c>
      <c r="BW21" s="43">
        <f t="shared" si="63"/>
        <v>0</v>
      </c>
      <c r="BX21" s="43">
        <f t="shared" si="64"/>
        <v>0</v>
      </c>
      <c r="BY21" s="43">
        <f t="shared" si="64"/>
        <v>6.1739517901534717E-3</v>
      </c>
      <c r="BZ21" s="43">
        <f t="shared" si="64"/>
        <v>7.0181480922685367E-3</v>
      </c>
      <c r="CA21" s="43">
        <f t="shared" si="64"/>
        <v>7.1035550623806286E-3</v>
      </c>
      <c r="CB21" s="43">
        <f t="shared" si="64"/>
        <v>3.9718285549483643E-3</v>
      </c>
      <c r="CC21" s="43">
        <f t="shared" si="64"/>
        <v>3.6056183790964952E-3</v>
      </c>
      <c r="CD21" s="43">
        <f t="shared" si="64"/>
        <v>7.0638694310616737E-3</v>
      </c>
      <c r="CE21" s="43">
        <f t="shared" si="64"/>
        <v>4.4375921807424338E-3</v>
      </c>
      <c r="CF21" s="43">
        <f t="shared" si="64"/>
        <v>0</v>
      </c>
      <c r="CG21" s="43">
        <f t="shared" si="64"/>
        <v>0</v>
      </c>
      <c r="CH21" s="43">
        <f t="shared" si="65"/>
        <v>6.1604049314891657E-3</v>
      </c>
      <c r="CI21" s="43">
        <f t="shared" si="65"/>
        <v>7.0064040237746688E-3</v>
      </c>
      <c r="CJ21" s="43">
        <f t="shared" si="65"/>
        <v>7.097037692638075E-3</v>
      </c>
      <c r="CK21" s="43">
        <f t="shared" si="65"/>
        <v>3.964958396104023E-3</v>
      </c>
      <c r="CL21" s="43">
        <f t="shared" si="65"/>
        <v>3.599232311236932E-3</v>
      </c>
      <c r="CM21" s="43">
        <f t="shared" si="65"/>
        <v>7.0549703187029059E-3</v>
      </c>
      <c r="CN21" s="50">
        <f t="shared" si="65"/>
        <v>4.4304410346098074E-3</v>
      </c>
      <c r="CO21" s="111">
        <f t="shared" si="20"/>
        <v>0</v>
      </c>
      <c r="CP21" s="43">
        <f t="shared" si="19"/>
        <v>0</v>
      </c>
      <c r="CQ21" s="43">
        <f t="shared" si="19"/>
        <v>6.1670173402051586E-3</v>
      </c>
      <c r="CR21" s="43">
        <f t="shared" si="19"/>
        <v>7.0488721804013218E-3</v>
      </c>
      <c r="CS21" s="43">
        <f t="shared" si="19"/>
        <v>1.126126126128754E-2</v>
      </c>
      <c r="CT21" s="43">
        <f t="shared" si="19"/>
        <v>4.0511626636382568E-3</v>
      </c>
      <c r="CU21" s="43">
        <f t="shared" si="19"/>
        <v>3.6376181250018613E-3</v>
      </c>
      <c r="CV21" s="43">
        <f t="shared" si="19"/>
        <v>8.8327433579667297E-3</v>
      </c>
      <c r="CW21" s="50">
        <f t="shared" si="19"/>
        <v>4.7797194640788361E-3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3.3677507557492931E-3</v>
      </c>
      <c r="F22" s="31">
        <v>1.5632819728668777E-2</v>
      </c>
      <c r="G22" s="31">
        <v>0.40625858313582958</v>
      </c>
      <c r="H22" s="31">
        <f t="shared" si="27"/>
        <v>3.9528097648769654E-3</v>
      </c>
      <c r="I22" s="31">
        <f t="shared" si="28"/>
        <v>1.9675228345754558E-3</v>
      </c>
      <c r="J22" s="31">
        <f t="shared" si="29"/>
        <v>0.22517379215237754</v>
      </c>
      <c r="K22" s="31">
        <f t="shared" si="30"/>
        <v>6.3854956167537197E-2</v>
      </c>
      <c r="L22" s="32"/>
      <c r="M22" s="32"/>
      <c r="N22" s="31">
        <v>3.3677507557492931E-3</v>
      </c>
      <c r="O22" s="31">
        <v>0.24442232850767148</v>
      </c>
      <c r="P22" s="31">
        <v>0.38501232465504026</v>
      </c>
      <c r="Q22" s="39">
        <f t="shared" si="31"/>
        <v>3.8543016275741304E-2</v>
      </c>
      <c r="R22" s="39">
        <f t="shared" si="32"/>
        <v>1.9675228345754558E-3</v>
      </c>
      <c r="S22" s="39">
        <f t="shared" si="33"/>
        <v>0.31983815425559781</v>
      </c>
      <c r="T22" s="39">
        <f t="shared" si="34"/>
        <v>9.0131277266041337E-2</v>
      </c>
      <c r="U22" s="32"/>
      <c r="V22" s="32"/>
      <c r="W22" s="31">
        <v>3.3677507557492931E-3</v>
      </c>
      <c r="X22" s="31">
        <v>0.24442232850767148</v>
      </c>
      <c r="Y22" s="31">
        <v>0.38501232465504026</v>
      </c>
      <c r="Z22" s="39">
        <f t="shared" si="22"/>
        <v>3.8543016275741304E-2</v>
      </c>
      <c r="AA22" s="39">
        <f t="shared" si="23"/>
        <v>1.9675228345754558E-3</v>
      </c>
      <c r="AB22" s="39">
        <f t="shared" si="24"/>
        <v>0.31983815425559781</v>
      </c>
      <c r="AC22" s="39">
        <f t="shared" si="25"/>
        <v>9.0131277266041337E-2</v>
      </c>
      <c r="AD22" s="32"/>
      <c r="AE22" s="32"/>
      <c r="AF22" s="31">
        <v>3.3677507557492931E-3</v>
      </c>
      <c r="AG22" s="31">
        <v>0.24442232850767148</v>
      </c>
      <c r="AH22" s="31">
        <v>0.38640878415692326</v>
      </c>
      <c r="AI22" s="39">
        <f t="shared" si="3"/>
        <v>3.8543016275741304E-2</v>
      </c>
      <c r="AJ22" s="39">
        <f t="shared" si="4"/>
        <v>1.9675228345754558E-3</v>
      </c>
      <c r="AK22" s="39">
        <f t="shared" si="15"/>
        <v>0.32058724842548197</v>
      </c>
      <c r="AL22" s="39">
        <f t="shared" si="5"/>
        <v>9.0339205978637885E-2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(AM22*cis_wt_high+AN22*First_line_Wt_high+AO22*Sec_Line_wt_high+AP22*Active_Wt_high)/SUM(cis_wt_high,First_line_Wt_high,Sec_Line_wt_high,Active_Wt_high)</f>
        <v>2.8990380534991131E-2</v>
      </c>
      <c r="AS22" s="39">
        <f>(AN22*First_line_Wt_high+AO22*Sec_Line_wt_high)/SUM(First_line_Wt_high,Sec_Line_wt_high)</f>
        <v>1.4831491657138455E-2</v>
      </c>
      <c r="AT22" s="39">
        <f>(AP22*Active_Wt_high+AQ22*NonActive_Wt_high)/SUM(Active_Wt_high,NonActive_Wt_high)</f>
        <v>0.20044722776147697</v>
      </c>
      <c r="AU22" s="39">
        <f>(AM22*cis_wt_high+AN22*First_line_Wt_high+AO22*Sec_Line_wt_high+AP22*Active_Wt_high+AQ22*NonActive_Wt_high)/SUM(cis_wt_high,First_line_Wt_high,Sec_Line_wt_high,Active_Wt_high,NonActive_Wt_high)</f>
        <v>6.5835494984839718E-2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(AV22*cis_wt_high+AW22*First_line_Wt_high+AX22*Sec_Line_wt_high+AY22*Active_Wt_high)/SUM(cis_wt_high,First_line_Wt_high,Sec_Line_wt_high,Active_Wt_high)</f>
        <v>4.4260339083325759E-2</v>
      </c>
      <c r="BB22" s="39">
        <f>(AW22*First_line_Wt_high+AX22*Sec_Line_wt_high)/SUM(First_line_Wt_high,Sec_Line_wt_high)</f>
        <v>3.2386246047455776E-2</v>
      </c>
      <c r="BC22" s="39">
        <f>(AY22*Active_Wt_high+AZ22*NonActive_Wt_high)/SUM(Active_Wt_high,NonActive_Wt_high)</f>
        <v>0.20264858935658345</v>
      </c>
      <c r="BD22" s="39">
        <f>(AV22*cis_wt_high+AW22*First_line_Wt_high+AX22*Sec_Line_wt_high+AY22*Active_Wt_high+AZ22*NonActive_Wt_high)/SUM(cis_wt_high,First_line_Wt_high,Sec_Line_wt_high,Active_Wt_high,NonActive_Wt_high)</f>
        <v>7.8515428335648091E-2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66">(BE22*cis_wt_high+BF22*First_line_Wt_high+BG22*Sec_Line_wt_high+BH22*Active_Wt_high)/SUM(cis_wt_high,First_line_Wt_high,Sec_Line_wt_high,Active_Wt_high)</f>
        <v>2.9445610962174875E-2</v>
      </c>
      <c r="BK22" s="39">
        <f t="shared" ref="BK22:BK37" si="67">(BF22*First_line_Wt_high+BG22*Sec_Line_wt_high)/SUM(First_line_Wt_high,Sec_Line_wt_high)</f>
        <v>1.5221217950106909E-2</v>
      </c>
      <c r="BL22" s="39">
        <f>(BH22*Active_Wt_high+BI22*NonActive_Wt_high)/SUM(Active_Wt_high,NonActive_Wt_high)</f>
        <v>0.20132135406931972</v>
      </c>
      <c r="BM22" s="39">
        <f t="shared" ref="BM22:BM37" si="68">(BE22*cis_wt_high+BF22*First_line_Wt_high+BG22*Sec_Line_wt_high+BH22*Active_Wt_high+BI22*NonActive_Wt_high)/SUM(cis_wt_high,First_line_Wt_high,Sec_Line_wt_high,Active_Wt_high,NonActive_Wt_high)</f>
        <v>6.6346066135675119E-2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(BN22*cis_wt_high+BO22*First_line_Wt_high+BP22*Sec_Line_wt_high+BQ22*Active_Wt_high)/SUM(cis_wt_high,First_line_Wt_high,Sec_Line_wt_high,Active_Wt_high)</f>
        <v>2.8990380534991131E-2</v>
      </c>
      <c r="BT22" s="39">
        <f>(BO22*First_line_Wt_high+BP22*Sec_Line_wt_high)/SUM(First_line_Wt_high,Sec_Line_wt_high)</f>
        <v>1.4831491657138455E-2</v>
      </c>
      <c r="BU22" s="39">
        <f>(BQ22*Active_Wt_high+BR22*NonActive_Wt_high)/SUM(Active_Wt_high,NonActive_Wt_high)</f>
        <v>0.20044722776147697</v>
      </c>
      <c r="BV22" s="39">
        <f>(BN22*cis_wt_high+BO22*First_line_Wt_high+BP22*Sec_Line_wt_high+BQ22*Active_Wt_high+BR22*NonActive_Wt_high)/SUM(cis_wt_high,First_line_Wt_high,Sec_Line_wt_high,Active_Wt_high,NonActive_Wt_high)</f>
        <v>6.5835494984839718E-2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(BW22*cis_wt_high+BX22*First_line_Wt_high+BY22*Sec_Line_wt_high+BZ22*Active_Wt_high)/SUM(cis_wt_high,First_line_Wt_high,Sec_Line_wt_high,Active_Wt_high)</f>
        <v>4.4260339083325759E-2</v>
      </c>
      <c r="CC22" s="39">
        <f>(BX22*First_line_Wt_high+BY22*Sec_Line_wt_high)/SUM(First_line_Wt_high,Sec_Line_wt_high)</f>
        <v>3.2386246047455776E-2</v>
      </c>
      <c r="CD22" s="39">
        <f>(BZ22*Active_Wt_high+CA22*NonActive_Wt_high)/SUM(Active_Wt_high,NonActive_Wt_high)</f>
        <v>0.20264858935658345</v>
      </c>
      <c r="CE22" s="39">
        <f>(BW22*cis_wt_high+BX22*First_line_Wt_high+BY22*Sec_Line_wt_high+BZ22*Active_Wt_high+CA22*NonActive_Wt_high)/SUM(cis_wt_high,First_line_Wt_high,Sec_Line_wt_high,Active_Wt_high,NonActive_Wt_high)</f>
        <v>7.8515428335648091E-2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9">(CF22*cis_wt_high+CG22*First_line_Wt_high+CH22*Sec_Line_wt_high+CI22*Active_Wt_high)/SUM(cis_wt_high,First_line_Wt_high,Sec_Line_wt_high,Active_Wt_high)</f>
        <v>2.9445610962174875E-2</v>
      </c>
      <c r="CL22" s="39">
        <f t="shared" ref="CL22:CL37" si="70">(CG22*First_line_Wt_high+CH22*Sec_Line_wt_high)/SUM(First_line_Wt_high,Sec_Line_wt_high)</f>
        <v>1.5221217950106909E-2</v>
      </c>
      <c r="CM22" s="39">
        <f>(CI22*Active_Wt_high+CJ22*NonActive_Wt_high)/SUM(Active_Wt_high,NonActive_Wt_high)</f>
        <v>0.20132135406931972</v>
      </c>
      <c r="CN22" s="39">
        <f t="shared" ref="CN22:CN37" si="71">(CF22*cis_wt_high+CG22*First_line_Wt_high+CH22*Sec_Line_wt_high+CI22*Active_Wt_high+CJ22*NonActive_Wt_high)/SUM(cis_wt_high,First_line_Wt_high,Sec_Line_wt_high,Active_Wt_high,NonActive_Wt_high)</f>
        <v>6.6346066135675119E-2</v>
      </c>
      <c r="CO22" s="103"/>
      <c r="CP22" s="104"/>
      <c r="CQ22" s="104"/>
      <c r="CR22" s="104"/>
      <c r="CS22" s="104"/>
      <c r="CT22" s="104"/>
      <c r="CU22" s="104"/>
      <c r="CV22" s="104"/>
      <c r="CW22" s="105"/>
    </row>
    <row r="23" spans="1:101" x14ac:dyDescent="0.25">
      <c r="A23" s="89"/>
      <c r="B23" s="2" t="s">
        <v>15</v>
      </c>
      <c r="C23" s="7">
        <v>0.22059025301982449</v>
      </c>
      <c r="D23" s="7">
        <v>3.6796096213285938E-2</v>
      </c>
      <c r="E23" s="7">
        <v>0</v>
      </c>
      <c r="F23" s="7">
        <v>7.0975090568437668E-3</v>
      </c>
      <c r="G23" s="7">
        <v>1.7869460481814925E-2</v>
      </c>
      <c r="H23" s="7">
        <f t="shared" si="27"/>
        <v>2.2483441474128927E-2</v>
      </c>
      <c r="I23" s="7">
        <f t="shared" si="28"/>
        <v>1.5298911660871559E-2</v>
      </c>
      <c r="J23" s="7">
        <f t="shared" si="29"/>
        <v>1.2875840615934256E-2</v>
      </c>
      <c r="K23" s="7">
        <f t="shared" si="30"/>
        <v>2.1796433274905703E-2</v>
      </c>
      <c r="L23" s="7">
        <v>0.21531749362393746</v>
      </c>
      <c r="M23" s="7">
        <v>2.3063105913944271E-2</v>
      </c>
      <c r="N23" s="7">
        <v>1.6838753778746468E-2</v>
      </c>
      <c r="O23" s="7">
        <v>1.483977232727512E-2</v>
      </c>
      <c r="P23" s="7">
        <v>1.7869460481814925E-2</v>
      </c>
      <c r="Q23" s="40">
        <f t="shared" si="31"/>
        <v>2.6771916008722484E-2</v>
      </c>
      <c r="R23" s="40">
        <f t="shared" si="32"/>
        <v>1.9426686284156249E-2</v>
      </c>
      <c r="S23" s="40">
        <f t="shared" si="33"/>
        <v>1.646496928434614E-2</v>
      </c>
      <c r="T23" s="40">
        <f t="shared" si="34"/>
        <v>2.5446366564458672E-2</v>
      </c>
      <c r="U23" s="7">
        <v>0.22149738525301998</v>
      </c>
      <c r="V23" s="7">
        <v>2.3063105913944271E-2</v>
      </c>
      <c r="W23" s="7">
        <v>1.6838753778746468E-2</v>
      </c>
      <c r="X23" s="7">
        <v>1.483977232727512E-2</v>
      </c>
      <c r="Y23" s="7">
        <v>1.7869460481814925E-2</v>
      </c>
      <c r="Z23" s="40">
        <f t="shared" si="22"/>
        <v>2.7025518472982887E-2</v>
      </c>
      <c r="AA23" s="40">
        <f t="shared" si="23"/>
        <v>1.9426686284156249E-2</v>
      </c>
      <c r="AB23" s="40">
        <f t="shared" si="24"/>
        <v>1.646496928434614E-2</v>
      </c>
      <c r="AC23" s="40">
        <f t="shared" si="25"/>
        <v>2.5662208367680305E-2</v>
      </c>
      <c r="AD23" s="7">
        <v>0.22149738525301998</v>
      </c>
      <c r="AE23" s="7">
        <v>2.3063105913944271E-2</v>
      </c>
      <c r="AF23" s="7">
        <v>1.6838753778746468E-2</v>
      </c>
      <c r="AG23" s="7">
        <v>1.483977232727512E-2</v>
      </c>
      <c r="AH23" s="7">
        <v>1.7869460481814925E-2</v>
      </c>
      <c r="AI23" s="7">
        <f t="shared" si="3"/>
        <v>2.7025518472982887E-2</v>
      </c>
      <c r="AJ23" s="7">
        <f t="shared" si="4"/>
        <v>1.9426686284156249E-2</v>
      </c>
      <c r="AK23" s="7">
        <f t="shared" si="15"/>
        <v>1.646496928434614E-2</v>
      </c>
      <c r="AL23" s="33">
        <f t="shared" si="5"/>
        <v>2.5662208367680305E-2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(AM23*cis_wt_high+AN23*First_line_Wt_high+AO23*Sec_Line_wt_high+AP23*Active_Wt_high)/SUM(cis_wt_high,First_line_Wt_high,Sec_Line_wt_high,Active_Wt_high)</f>
        <v>5.0149399889936289E-2</v>
      </c>
      <c r="AS23" s="40">
        <f>(AN23*First_line_Wt_high+AO23*Sec_Line_wt_high)/SUM(First_line_Wt_high,Sec_Line_wt_high)</f>
        <v>3.6290269323190377E-2</v>
      </c>
      <c r="AT23" s="40">
        <f>(AP23*Active_Wt_high+AQ23*NonActive_Wt_high)/SUM(Active_Wt_high,NonActive_Wt_high)</f>
        <v>9.7995029763067759E-2</v>
      </c>
      <c r="AU23" s="40">
        <f>(AM23*cis_wt_high+AN23*First_line_Wt_high+AO23*Sec_Line_wt_high+AP23*Active_Wt_high+AQ23*NonActive_Wt_high)/SUM(cis_wt_high,First_line_Wt_high,Sec_Line_wt_high,Active_Wt_high,NonActive_Wt_high)</f>
        <v>5.9720221321194249E-2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(AV23*cis_wt_high+AW23*First_line_Wt_high+AX23*Sec_Line_wt_high+AY23*Active_Wt_high)/SUM(cis_wt_high,First_line_Wt_high,Sec_Line_wt_high,Active_Wt_high)</f>
        <v>4.5415570259513878E-2</v>
      </c>
      <c r="BB23" s="40">
        <f>(AW23*First_line_Wt_high+AX23*Sec_Line_wt_high)/SUM(First_line_Wt_high,Sec_Line_wt_high)</f>
        <v>3.4298848824390819E-2</v>
      </c>
      <c r="BC23" s="40">
        <f>(AY23*Active_Wt_high+AZ23*NonActive_Wt_high)/SUM(Active_Wt_high,NonActive_Wt_high)</f>
        <v>8.5380644305003112E-2</v>
      </c>
      <c r="BD23" s="40">
        <f>(AV23*cis_wt_high+AW23*First_line_Wt_high+AX23*Sec_Line_wt_high+AY23*Active_Wt_high+AZ23*NonActive_Wt_high)/SUM(cis_wt_high,First_line_Wt_high,Sec_Line_wt_high,Active_Wt_high,NonActive_Wt_high)</f>
        <v>5.4600148345165495E-2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66"/>
        <v>4.7341310315486364E-2</v>
      </c>
      <c r="BK23" s="7">
        <f t="shared" si="67"/>
        <v>3.6510119803392242E-2</v>
      </c>
      <c r="BL23" s="7">
        <f>(BH23*Active_Wt_high+BI23*NonActive_Wt_high)/SUM(Active_Wt_high,NonActive_Wt_high)</f>
        <v>7.8451097467977654E-2</v>
      </c>
      <c r="BM23" s="33">
        <f t="shared" si="68"/>
        <v>5.4001977244109649E-2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(BN23*cis_wt_high+BO23*First_line_Wt_high+BP23*Sec_Line_wt_high+BQ23*Active_Wt_high)/SUM(cis_wt_high,First_line_Wt_high,Sec_Line_wt_high,Active_Wt_high)</f>
        <v>5.0149399889936289E-2</v>
      </c>
      <c r="BT23" s="40">
        <f>(BO23*First_line_Wt_high+BP23*Sec_Line_wt_high)/SUM(First_line_Wt_high,Sec_Line_wt_high)</f>
        <v>3.6290269323190377E-2</v>
      </c>
      <c r="BU23" s="40">
        <f>(BQ23*Active_Wt_high+BR23*NonActive_Wt_high)/SUM(Active_Wt_high,NonActive_Wt_high)</f>
        <v>9.7995029763067759E-2</v>
      </c>
      <c r="BV23" s="40">
        <f>(BN23*cis_wt_high+BO23*First_line_Wt_high+BP23*Sec_Line_wt_high+BQ23*Active_Wt_high+BR23*NonActive_Wt_high)/SUM(cis_wt_high,First_line_Wt_high,Sec_Line_wt_high,Active_Wt_high,NonActive_Wt_high)</f>
        <v>5.9720221321194249E-2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(BW23*cis_wt_high+BX23*First_line_Wt_high+BY23*Sec_Line_wt_high+BZ23*Active_Wt_high)/SUM(cis_wt_high,First_line_Wt_high,Sec_Line_wt_high,Active_Wt_high)</f>
        <v>4.5415570259513878E-2</v>
      </c>
      <c r="CC23" s="40">
        <f>(BX23*First_line_Wt_high+BY23*Sec_Line_wt_high)/SUM(First_line_Wt_high,Sec_Line_wt_high)</f>
        <v>3.4298848824390819E-2</v>
      </c>
      <c r="CD23" s="40">
        <f>(BZ23*Active_Wt_high+CA23*NonActive_Wt_high)/SUM(Active_Wt_high,NonActive_Wt_high)</f>
        <v>8.5380644305003112E-2</v>
      </c>
      <c r="CE23" s="40">
        <f>(BW23*cis_wt_high+BX23*First_line_Wt_high+BY23*Sec_Line_wt_high+BZ23*Active_Wt_high+CA23*NonActive_Wt_high)/SUM(cis_wt_high,First_line_Wt_high,Sec_Line_wt_high,Active_Wt_high,NonActive_Wt_high)</f>
        <v>5.4600148345165495E-2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9"/>
        <v>4.7341310315486364E-2</v>
      </c>
      <c r="CL23" s="7">
        <f t="shared" si="70"/>
        <v>3.6510119803392242E-2</v>
      </c>
      <c r="CM23" s="7">
        <f>(CI23*Active_Wt_high+CJ23*NonActive_Wt_high)/SUM(Active_Wt_high,NonActive_Wt_high)</f>
        <v>7.8451097467977654E-2</v>
      </c>
      <c r="CN23" s="33">
        <f t="shared" si="71"/>
        <v>5.4001977244109649E-2</v>
      </c>
      <c r="CO23" s="106"/>
      <c r="CP23" s="72"/>
      <c r="CQ23" s="72"/>
      <c r="CR23" s="72"/>
      <c r="CS23" s="72"/>
      <c r="CT23" s="72"/>
      <c r="CU23" s="72"/>
      <c r="CV23" s="72"/>
      <c r="CW23" s="107"/>
    </row>
    <row r="24" spans="1:101" x14ac:dyDescent="0.25">
      <c r="A24" s="89"/>
      <c r="B24" s="2" t="s">
        <v>14</v>
      </c>
      <c r="C24" s="7">
        <v>0.22791135920893993</v>
      </c>
      <c r="D24" s="7">
        <v>3.2458304181171159E-3</v>
      </c>
      <c r="E24" s="8"/>
      <c r="F24" s="8"/>
      <c r="G24" s="8"/>
      <c r="H24" s="7">
        <f t="shared" si="27"/>
        <v>1.0442856274270133E-2</v>
      </c>
      <c r="I24" s="7">
        <f t="shared" si="28"/>
        <v>1.3495364438962875E-3</v>
      </c>
      <c r="J24" s="67"/>
      <c r="K24" s="7">
        <f t="shared" si="30"/>
        <v>8.8879456893144696E-3</v>
      </c>
      <c r="L24" s="7">
        <v>0.10986565688805351</v>
      </c>
      <c r="M24" s="7">
        <v>3.2458304181171159E-3</v>
      </c>
      <c r="N24" s="8"/>
      <c r="O24" s="8"/>
      <c r="P24" s="8"/>
      <c r="Q24" s="40">
        <f t="shared" si="31"/>
        <v>5.5986481876678807E-3</v>
      </c>
      <c r="R24" s="40">
        <f t="shared" si="32"/>
        <v>1.3495364438962875E-3</v>
      </c>
      <c r="S24" s="41"/>
      <c r="T24" s="46">
        <f t="shared" si="34"/>
        <v>4.76502593913645E-3</v>
      </c>
      <c r="U24" s="7">
        <v>0.10986565688805351</v>
      </c>
      <c r="V24" s="7">
        <v>3.2458304181171159E-3</v>
      </c>
      <c r="W24" s="8"/>
      <c r="X24" s="8"/>
      <c r="Y24" s="8"/>
      <c r="Z24" s="40">
        <f t="shared" si="22"/>
        <v>5.5986481876678807E-3</v>
      </c>
      <c r="AA24" s="40">
        <f t="shared" si="23"/>
        <v>1.3495364438962875E-3</v>
      </c>
      <c r="AB24" s="8"/>
      <c r="AC24" s="40">
        <f t="shared" si="25"/>
        <v>4.76502593913645E-3</v>
      </c>
      <c r="AD24" s="7">
        <v>0.10986565688805351</v>
      </c>
      <c r="AE24" s="7">
        <v>3.2458304181171159E-3</v>
      </c>
      <c r="AF24" s="8"/>
      <c r="AG24" s="8"/>
      <c r="AH24" s="8"/>
      <c r="AI24" s="7">
        <f t="shared" si="3"/>
        <v>5.5986481876678807E-3</v>
      </c>
      <c r="AJ24" s="7">
        <f t="shared" si="4"/>
        <v>1.3495364438962875E-3</v>
      </c>
      <c r="AK24" s="8"/>
      <c r="AL24" s="33">
        <f t="shared" si="5"/>
        <v>4.76502593913645E-3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(AM24*cis_wt_high+AN24*First_line_Wt_high+AO24*Sec_Line_wt_high+AP24*Active_Wt_high)/SUM(cis_wt_high,First_line_Wt_high,Sec_Line_wt_high,Active_Wt_high)</f>
        <v>2.0994247744786625E-2</v>
      </c>
      <c r="AS24" s="40">
        <f>(AN24*First_line_Wt_high+AO24*Sec_Line_wt_high)/SUM(First_line_Wt_high,Sec_Line_wt_high)</f>
        <v>1.4670945538232978E-2</v>
      </c>
      <c r="AT24" s="41"/>
      <c r="AU24" s="46">
        <f>(AM24*cis_wt_high+AN24*First_line_Wt_high+AO24*Sec_Line_wt_high+AP24*Active_Wt_high+AQ24*NonActive_Wt_high)/SUM(cis_wt_high,First_line_Wt_high,Sec_Line_wt_high,Active_Wt_high,NonActive_Wt_high)</f>
        <v>1.7868266003375381E-2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(AV24*cis_wt_high+AW24*First_line_Wt_high+AX24*Sec_Line_wt_high+AY24*Active_Wt_high)/SUM(cis_wt_high,First_line_Wt_high,Sec_Line_wt_high,Active_Wt_high)</f>
        <v>2.8560054773523785E-2</v>
      </c>
      <c r="BB24" s="40">
        <f>(AW24*First_line_Wt_high+AX24*Sec_Line_wt_high)/SUM(First_line_Wt_high,Sec_Line_wt_high)</f>
        <v>2.4458653343049974E-2</v>
      </c>
      <c r="BC24" s="8"/>
      <c r="BD24" s="40">
        <f>(AV24*cis_wt_high+AW24*First_line_Wt_high+AX24*Sec_Line_wt_high+AY24*Active_Wt_high+AZ24*NonActive_Wt_high)/SUM(cis_wt_high,First_line_Wt_high,Sec_Line_wt_high,Active_Wt_high,NonActive_Wt_high)</f>
        <v>2.430754661790719E-2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66"/>
        <v>1.7291760981723407E-2</v>
      </c>
      <c r="BK24" s="7">
        <f t="shared" si="67"/>
        <v>1.114803934659475E-2</v>
      </c>
      <c r="BL24" s="8"/>
      <c r="BM24" s="33">
        <f t="shared" si="68"/>
        <v>1.4717068629665327E-2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(BN24*cis_wt_high+BO24*First_line_Wt_high+BP24*Sec_Line_wt_high+BQ24*Active_Wt_high)/SUM(cis_wt_high,First_line_Wt_high,Sec_Line_wt_high,Active_Wt_high)</f>
        <v>2.0994247744786625E-2</v>
      </c>
      <c r="BT24" s="40">
        <f>(BO24*First_line_Wt_high+BP24*Sec_Line_wt_high)/SUM(First_line_Wt_high,Sec_Line_wt_high)</f>
        <v>1.4670945538232978E-2</v>
      </c>
      <c r="BU24" s="41"/>
      <c r="BV24" s="46">
        <f>(BN24*cis_wt_high+BO24*First_line_Wt_high+BP24*Sec_Line_wt_high+BQ24*Active_Wt_high+BR24*NonActive_Wt_high)/SUM(cis_wt_high,First_line_Wt_high,Sec_Line_wt_high,Active_Wt_high,NonActive_Wt_high)</f>
        <v>1.7868266003375381E-2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(BW24*cis_wt_high+BX24*First_line_Wt_high+BY24*Sec_Line_wt_high+BZ24*Active_Wt_high)/SUM(cis_wt_high,First_line_Wt_high,Sec_Line_wt_high,Active_Wt_high)</f>
        <v>2.8560054773523785E-2</v>
      </c>
      <c r="CC24" s="40">
        <f>(BX24*First_line_Wt_high+BY24*Sec_Line_wt_high)/SUM(First_line_Wt_high,Sec_Line_wt_high)</f>
        <v>2.4458653343049974E-2</v>
      </c>
      <c r="CD24" s="8"/>
      <c r="CE24" s="40">
        <f>(BW24*cis_wt_high+BX24*First_line_Wt_high+BY24*Sec_Line_wt_high+BZ24*Active_Wt_high+CA24*NonActive_Wt_high)/SUM(cis_wt_high,First_line_Wt_high,Sec_Line_wt_high,Active_Wt_high,NonActive_Wt_high)</f>
        <v>2.430754661790719E-2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9"/>
        <v>1.7291760981723407E-2</v>
      </c>
      <c r="CL24" s="7">
        <f t="shared" si="70"/>
        <v>1.114803934659475E-2</v>
      </c>
      <c r="CM24" s="8"/>
      <c r="CN24" s="33">
        <f t="shared" si="71"/>
        <v>1.4717068629665327E-2</v>
      </c>
      <c r="CO24" s="106"/>
      <c r="CP24" s="72"/>
      <c r="CQ24" s="72"/>
      <c r="CR24" s="72"/>
      <c r="CS24" s="72"/>
      <c r="CT24" s="72"/>
      <c r="CU24" s="72"/>
      <c r="CV24" s="72"/>
      <c r="CW24" s="107"/>
    </row>
    <row r="25" spans="1:101" x14ac:dyDescent="0.25">
      <c r="A25" s="89"/>
      <c r="B25" s="2" t="s">
        <v>13</v>
      </c>
      <c r="C25" s="7">
        <v>0.10975975203083549</v>
      </c>
      <c r="D25" s="7">
        <v>0.16352073878786258</v>
      </c>
      <c r="E25" s="7">
        <v>0.10528002889497028</v>
      </c>
      <c r="F25" s="7">
        <v>0.10678186486257213</v>
      </c>
      <c r="G25" s="7">
        <v>3.052845174882925E-2</v>
      </c>
      <c r="H25" s="7">
        <f t="shared" si="27"/>
        <v>0.1252512462722021</v>
      </c>
      <c r="I25" s="7">
        <f t="shared" si="28"/>
        <v>0.12949508340926105</v>
      </c>
      <c r="J25" s="7">
        <f>(F25*Active_Wt_high+G25*NonActive_Wt_high)/SUM(Active_Wt_high,NonActive_Wt_high)</f>
        <v>6.5877716106193501E-2</v>
      </c>
      <c r="K25" s="7">
        <f t="shared" si="30"/>
        <v>0.11114730076412635</v>
      </c>
      <c r="L25" s="7">
        <v>0.11140092076113393</v>
      </c>
      <c r="M25" s="7">
        <v>0.17081499132975003</v>
      </c>
      <c r="N25" s="7">
        <v>0.1034093068536264</v>
      </c>
      <c r="O25" s="7">
        <v>0.10581163903900649</v>
      </c>
      <c r="P25" s="7">
        <v>1.9054211133289537E-2</v>
      </c>
      <c r="Q25" s="40">
        <f t="shared" si="31"/>
        <v>0.12673887025158859</v>
      </c>
      <c r="R25" s="40">
        <f t="shared" si="32"/>
        <v>0.13143493235105214</v>
      </c>
      <c r="S25" s="40">
        <f>(O25*Active_Wt_high+P25*NonActive_Wt_high)/SUM(Active_Wt_high,NonActive_Wt_high)</f>
        <v>5.927288632137024E-2</v>
      </c>
      <c r="T25" s="40">
        <f t="shared" si="34"/>
        <v>0.11070494122845949</v>
      </c>
      <c r="U25" s="7">
        <v>0.11159279597239385</v>
      </c>
      <c r="V25" s="7">
        <v>0.17151207181207578</v>
      </c>
      <c r="W25" s="7">
        <v>0.1034093068536264</v>
      </c>
      <c r="X25" s="7">
        <v>0.10581163903900649</v>
      </c>
      <c r="Y25" s="7">
        <v>1.9054211133289537E-2</v>
      </c>
      <c r="Z25" s="7">
        <f t="shared" si="22"/>
        <v>0.12698086084341489</v>
      </c>
      <c r="AA25" s="7">
        <f t="shared" si="23"/>
        <v>0.13172476126816887</v>
      </c>
      <c r="AB25" s="7">
        <f>(X25*Active_Wt_high+Y25*NonActive_Wt_high)/SUM(Active_Wt_high,NonActive_Wt_high)</f>
        <v>5.927288632137024E-2</v>
      </c>
      <c r="AC25" s="7">
        <f t="shared" si="25"/>
        <v>0.11091090013289991</v>
      </c>
      <c r="AD25" s="7">
        <v>0.11510169728268503</v>
      </c>
      <c r="AE25" s="7">
        <v>0.17151207181207578</v>
      </c>
      <c r="AF25" s="7">
        <v>0.1034093068536264</v>
      </c>
      <c r="AG25" s="7">
        <v>0.10581163903900649</v>
      </c>
      <c r="AH25" s="7">
        <v>1.9054211133289537E-2</v>
      </c>
      <c r="AI25" s="7">
        <f t="shared" si="3"/>
        <v>0.12712485463368606</v>
      </c>
      <c r="AJ25" s="7">
        <f t="shared" si="4"/>
        <v>0.13172476126816887</v>
      </c>
      <c r="AK25" s="7">
        <f t="shared" ref="AK25:AK37" si="72">(AG25*Active_Wt_high+AH25*NonActive_Wt_high)/SUM(Active_Wt_high,NonActive_Wt_high)</f>
        <v>5.927288632137024E-2</v>
      </c>
      <c r="AL25" s="33">
        <f t="shared" si="5"/>
        <v>0.11103345367131083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(AM25*cis_wt_high+AN25*First_line_Wt_high+AO25*Sec_Line_wt_high+AP25*Active_Wt_high)/SUM(cis_wt_high,First_line_Wt_high,Sec_Line_wt_high,Active_Wt_high)</f>
        <v>0.11580259572662585</v>
      </c>
      <c r="AS25" s="40">
        <f>(AN25*First_line_Wt_high+AO25*Sec_Line_wt_high)/SUM(First_line_Wt_high,Sec_Line_wt_high)</f>
        <v>0.11852094607641837</v>
      </c>
      <c r="AT25" s="40">
        <f>(AP25*Active_Wt_high+AQ25*NonActive_Wt_high)/SUM(Active_Wt_high,NonActive_Wt_high)</f>
        <v>0.11119199871364523</v>
      </c>
      <c r="AU25" s="40">
        <f>(AM25*cis_wt_high+AN25*First_line_Wt_high+AO25*Sec_Line_wt_high+AP25*Active_Wt_high+AQ25*NonActive_Wt_high)/SUM(cis_wt_high,First_line_Wt_high,Sec_Line_wt_high,Active_Wt_high,NonActive_Wt_high)</f>
        <v>0.11829083887203368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(AV25*cis_wt_high+AW25*First_line_Wt_high+AX25*Sec_Line_wt_high+AY25*Active_Wt_high)/SUM(cis_wt_high,First_line_Wt_high,Sec_Line_wt_high,Active_Wt_high)</f>
        <v>0.11216797674728428</v>
      </c>
      <c r="BB25" s="7">
        <f>(AW25*First_line_Wt_high+AX25*Sec_Line_wt_high)/SUM(First_line_Wt_high,Sec_Line_wt_high)</f>
        <v>0.11437432412371124</v>
      </c>
      <c r="BC25" s="7">
        <f>(AY25*Active_Wt_high+AZ25*NonActive_Wt_high)/SUM(Active_Wt_high,NonActive_Wt_high)</f>
        <v>0.10702330632619213</v>
      </c>
      <c r="BD25" s="7">
        <f>(AV25*cis_wt_high+AW25*First_line_Wt_high+AX25*Sec_Line_wt_high+AY25*Active_Wt_high+AZ25*NonActive_Wt_high)/SUM(cis_wt_high,First_line_Wt_high,Sec_Line_wt_high,Active_Wt_high,NonActive_Wt_high)</f>
        <v>0.11416864907825547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66"/>
        <v>0.10997593150501576</v>
      </c>
      <c r="BK25" s="7">
        <f t="shared" si="67"/>
        <v>0.11152703415926682</v>
      </c>
      <c r="BL25" s="7">
        <f t="shared" ref="BL25:BL37" si="73">(BH25*Active_Wt_high+BI25*NonActive_Wt_high)/SUM(Active_Wt_high,NonActive_Wt_high)</f>
        <v>0.10474874475992368</v>
      </c>
      <c r="BM25" s="33">
        <f t="shared" si="68"/>
        <v>0.11137712240758398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(BN25*cis_wt_high+BO25*First_line_Wt_high+BP25*Sec_Line_wt_high+BQ25*Active_Wt_high)/SUM(cis_wt_high,First_line_Wt_high,Sec_Line_wt_high,Active_Wt_high)</f>
        <v>0.11580259572662585</v>
      </c>
      <c r="BT25" s="40">
        <f>(BO25*First_line_Wt_high+BP25*Sec_Line_wt_high)/SUM(First_line_Wt_high,Sec_Line_wt_high)</f>
        <v>0.11852094607641837</v>
      </c>
      <c r="BU25" s="40">
        <f>(BQ25*Active_Wt_high+BR25*NonActive_Wt_high)/SUM(Active_Wt_high,NonActive_Wt_high)</f>
        <v>0.11119199871364523</v>
      </c>
      <c r="BV25" s="40">
        <f>(BN25*cis_wt_high+BO25*First_line_Wt_high+BP25*Sec_Line_wt_high+BQ25*Active_Wt_high+BR25*NonActive_Wt_high)/SUM(cis_wt_high,First_line_Wt_high,Sec_Line_wt_high,Active_Wt_high,NonActive_Wt_high)</f>
        <v>0.11829083887203368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(BW25*cis_wt_high+BX25*First_line_Wt_high+BY25*Sec_Line_wt_high+BZ25*Active_Wt_high)/SUM(cis_wt_high,First_line_Wt_high,Sec_Line_wt_high,Active_Wt_high)</f>
        <v>0.11216797674728428</v>
      </c>
      <c r="CC25" s="7">
        <f>(BX25*First_line_Wt_high+BY25*Sec_Line_wt_high)/SUM(First_line_Wt_high,Sec_Line_wt_high)</f>
        <v>0.11437432412371124</v>
      </c>
      <c r="CD25" s="7">
        <f>(BZ25*Active_Wt_high+CA25*NonActive_Wt_high)/SUM(Active_Wt_high,NonActive_Wt_high)</f>
        <v>0.10702330632619213</v>
      </c>
      <c r="CE25" s="7">
        <f>(BW25*cis_wt_high+BX25*First_line_Wt_high+BY25*Sec_Line_wt_high+BZ25*Active_Wt_high+CA25*NonActive_Wt_high)/SUM(cis_wt_high,First_line_Wt_high,Sec_Line_wt_high,Active_Wt_high,NonActive_Wt_high)</f>
        <v>0.11416864907825547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9"/>
        <v>0.10997593150501576</v>
      </c>
      <c r="CL25" s="7">
        <f t="shared" si="70"/>
        <v>0.11152703415926682</v>
      </c>
      <c r="CM25" s="7">
        <f t="shared" ref="CM25:CM37" si="74">(CI25*Active_Wt_high+CJ25*NonActive_Wt_high)/SUM(Active_Wt_high,NonActive_Wt_high)</f>
        <v>0.10474874475992368</v>
      </c>
      <c r="CN25" s="33">
        <f t="shared" si="71"/>
        <v>0.11137712240758398</v>
      </c>
      <c r="CO25" s="108">
        <f>C25/SUM(C$9:C$21)</f>
        <v>0.15447668804373371</v>
      </c>
      <c r="CP25" s="40">
        <f t="shared" ref="CP25:CW37" si="75">D25/SUM(D$9:D$21)</f>
        <v>0.16756636496996105</v>
      </c>
      <c r="CQ25" s="40">
        <f t="shared" si="75"/>
        <v>0.10540988164772479</v>
      </c>
      <c r="CR25" s="40">
        <f t="shared" si="75"/>
        <v>0.10788581271358717</v>
      </c>
      <c r="CS25" s="40">
        <f t="shared" si="75"/>
        <v>4.858882710778048E-2</v>
      </c>
      <c r="CT25" s="40">
        <f t="shared" si="75"/>
        <v>0.1280839623954162</v>
      </c>
      <c r="CU25" s="40">
        <f t="shared" si="75"/>
        <v>0.13090333358114048</v>
      </c>
      <c r="CV25" s="40">
        <f t="shared" si="75"/>
        <v>8.2774603490612123E-2</v>
      </c>
      <c r="CW25" s="48">
        <f t="shared" si="75"/>
        <v>0.12005123987000803</v>
      </c>
    </row>
    <row r="26" spans="1:101" x14ac:dyDescent="0.25">
      <c r="A26" s="89"/>
      <c r="B26" s="2" t="s">
        <v>12</v>
      </c>
      <c r="C26" s="7">
        <v>0.21681949867037961</v>
      </c>
      <c r="D26" s="7">
        <v>0.10991987920433367</v>
      </c>
      <c r="E26" s="7">
        <v>0.10869814371154281</v>
      </c>
      <c r="F26" s="7">
        <v>7.4370684780304175E-2</v>
      </c>
      <c r="G26" s="7">
        <v>5.5400289249947977E-2</v>
      </c>
      <c r="H26" s="7">
        <f t="shared" si="27"/>
        <v>0.10835551625616523</v>
      </c>
      <c r="I26" s="7">
        <f t="shared" si="28"/>
        <v>0.1092061112760588</v>
      </c>
      <c r="J26" s="7">
        <f>(F26*Active_Wt_high+G26*NonActive_Wt_high)/SUM(Active_Wt_high,NonActive_Wt_high)</f>
        <v>6.4194512343490592E-2</v>
      </c>
      <c r="K26" s="7">
        <f t="shared" si="30"/>
        <v>0.10047063870560714</v>
      </c>
      <c r="L26" s="7">
        <v>0.22428521699909099</v>
      </c>
      <c r="M26" s="7">
        <v>8.8637531683460238E-2</v>
      </c>
      <c r="N26" s="7">
        <v>0.10840671741363642</v>
      </c>
      <c r="O26" s="7">
        <v>0.11506676364555979</v>
      </c>
      <c r="P26" s="7">
        <v>5.0176047874236997E-2</v>
      </c>
      <c r="Q26" s="40">
        <f t="shared" si="31"/>
        <v>0.10752936611194286</v>
      </c>
      <c r="R26" s="40">
        <f t="shared" si="32"/>
        <v>0.1001871762878546</v>
      </c>
      <c r="S26" s="40">
        <f>(O26*Active_Wt_high+P26*NonActive_Wt_high)/SUM(Active_Wt_high,NonActive_Wt_high)</f>
        <v>8.0257836642399868E-2</v>
      </c>
      <c r="T26" s="40">
        <f t="shared" si="34"/>
        <v>9.8989625712578577E-2</v>
      </c>
      <c r="U26" s="7">
        <v>0.22428521699909099</v>
      </c>
      <c r="V26" s="7">
        <v>8.8637531683460238E-2</v>
      </c>
      <c r="W26" s="7">
        <v>0.10789710777183181</v>
      </c>
      <c r="X26" s="7">
        <v>0.11506676364555979</v>
      </c>
      <c r="Y26" s="7">
        <v>5.0176047874236997E-2</v>
      </c>
      <c r="Z26" s="7">
        <f t="shared" si="22"/>
        <v>0.10728886998508691</v>
      </c>
      <c r="AA26" s="7">
        <f t="shared" si="23"/>
        <v>9.9889449799260219E-2</v>
      </c>
      <c r="AB26" s="7">
        <f>(X26*Active_Wt_high+Y26*NonActive_Wt_high)/SUM(Active_Wt_high,NonActive_Wt_high)</f>
        <v>8.0257836642399868E-2</v>
      </c>
      <c r="AC26" s="7">
        <f t="shared" si="25"/>
        <v>9.8784938751669923E-2</v>
      </c>
      <c r="AD26" s="7">
        <v>0.22626826604529082</v>
      </c>
      <c r="AE26" s="7">
        <v>8.5251094627435686E-2</v>
      </c>
      <c r="AF26" s="7">
        <v>0.10789710777183181</v>
      </c>
      <c r="AG26" s="7">
        <v>0.11506676364555979</v>
      </c>
      <c r="AH26" s="7">
        <v>5.0176047874236997E-2</v>
      </c>
      <c r="AI26" s="7">
        <f t="shared" si="3"/>
        <v>0.10623290231697886</v>
      </c>
      <c r="AJ26" s="7">
        <f t="shared" si="4"/>
        <v>9.8481452574094921E-2</v>
      </c>
      <c r="AK26" s="7">
        <f t="shared" si="72"/>
        <v>8.0257836642399868E-2</v>
      </c>
      <c r="AL26" s="33">
        <f t="shared" si="5"/>
        <v>9.7886201563555902E-2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(AM26*cis_wt_high+AN26*First_line_Wt_high+AO26*Sec_Line_wt_high+AP26*Active_Wt_high)/SUM(cis_wt_high,First_line_Wt_high,Sec_Line_wt_high,Active_Wt_high)</f>
        <v>0.11438258586635092</v>
      </c>
      <c r="AS26" s="40">
        <f>(AN26*First_line_Wt_high+AO26*Sec_Line_wt_high)/SUM(First_line_Wt_high,Sec_Line_wt_high)</f>
        <v>0.11137436402696881</v>
      </c>
      <c r="AT26" s="40">
        <f>(AP26*Active_Wt_high+AQ26*NonActive_Wt_high)/SUM(Active_Wt_high,NonActive_Wt_high)</f>
        <v>0.10609935890606108</v>
      </c>
      <c r="AU26" s="40">
        <f>(AM26*cis_wt_high+AN26*First_line_Wt_high+AO26*Sec_Line_wt_high+AP26*Active_Wt_high+AQ26*NonActive_Wt_high)/SUM(cis_wt_high,First_line_Wt_high,Sec_Line_wt_high,Active_Wt_high,NonActive_Wt_high)</f>
        <v>0.11648511717267215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(AV26*cis_wt_high+AW26*First_line_Wt_high+AX26*Sec_Line_wt_high+AY26*Active_Wt_high)/SUM(cis_wt_high,First_line_Wt_high,Sec_Line_wt_high,Active_Wt_high)</f>
        <v>0.1123825985827151</v>
      </c>
      <c r="BB26" s="7">
        <f>(AW26*First_line_Wt_high+AX26*Sec_Line_wt_high)/SUM(First_line_Wt_high,Sec_Line_wt_high)</f>
        <v>0.10910648995189701</v>
      </c>
      <c r="BC26" s="7">
        <f>(AY26*Active_Wt_high+AZ26*NonActive_Wt_high)/SUM(Active_Wt_high,NonActive_Wt_high)</f>
        <v>0.1039367285474916</v>
      </c>
      <c r="BD26" s="7">
        <f>(AV26*cis_wt_high+AW26*First_line_Wt_high+AX26*Sec_Line_wt_high+AY26*Active_Wt_high+AZ26*NonActive_Wt_high)/SUM(cis_wt_high,First_line_Wt_high,Sec_Line_wt_high,Active_Wt_high,NonActive_Wt_high)</f>
        <v>0.11425462532788049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66"/>
        <v>0.11050649713409402</v>
      </c>
      <c r="BK26" s="7">
        <f t="shared" si="67"/>
        <v>0.10736373838349986</v>
      </c>
      <c r="BL26" s="7">
        <f t="shared" si="73"/>
        <v>9.7683335915517797E-2</v>
      </c>
      <c r="BM26" s="33">
        <f t="shared" si="68"/>
        <v>0.1114163035634053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(BN26*cis_wt_high+BO26*First_line_Wt_high+BP26*Sec_Line_wt_high+BQ26*Active_Wt_high)/SUM(cis_wt_high,First_line_Wt_high,Sec_Line_wt_high,Active_Wt_high)</f>
        <v>0.11438258586635092</v>
      </c>
      <c r="BT26" s="40">
        <f>(BO26*First_line_Wt_high+BP26*Sec_Line_wt_high)/SUM(First_line_Wt_high,Sec_Line_wt_high)</f>
        <v>0.11137436402696881</v>
      </c>
      <c r="BU26" s="40">
        <f>(BQ26*Active_Wt_high+BR26*NonActive_Wt_high)/SUM(Active_Wt_high,NonActive_Wt_high)</f>
        <v>0.10609935890606108</v>
      </c>
      <c r="BV26" s="40">
        <f>(BN26*cis_wt_high+BO26*First_line_Wt_high+BP26*Sec_Line_wt_high+BQ26*Active_Wt_high+BR26*NonActive_Wt_high)/SUM(cis_wt_high,First_line_Wt_high,Sec_Line_wt_high,Active_Wt_high,NonActive_Wt_high)</f>
        <v>0.11648511717267215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(BW26*cis_wt_high+BX26*First_line_Wt_high+BY26*Sec_Line_wt_high+BZ26*Active_Wt_high)/SUM(cis_wt_high,First_line_Wt_high,Sec_Line_wt_high,Active_Wt_high)</f>
        <v>0.1123825985827151</v>
      </c>
      <c r="CC26" s="7">
        <f>(BX26*First_line_Wt_high+BY26*Sec_Line_wt_high)/SUM(First_line_Wt_high,Sec_Line_wt_high)</f>
        <v>0.10910648995189701</v>
      </c>
      <c r="CD26" s="7">
        <f>(BZ26*Active_Wt_high+CA26*NonActive_Wt_high)/SUM(Active_Wt_high,NonActive_Wt_high)</f>
        <v>0.1039367285474916</v>
      </c>
      <c r="CE26" s="7">
        <f>(BW26*cis_wt_high+BX26*First_line_Wt_high+BY26*Sec_Line_wt_high+BZ26*Active_Wt_high+CA26*NonActive_Wt_high)/SUM(cis_wt_high,First_line_Wt_high,Sec_Line_wt_high,Active_Wt_high,NonActive_Wt_high)</f>
        <v>0.11425462532788049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9"/>
        <v>0.11050649713409402</v>
      </c>
      <c r="CL26" s="7">
        <f t="shared" si="70"/>
        <v>0.10736373838349986</v>
      </c>
      <c r="CM26" s="7">
        <f t="shared" si="74"/>
        <v>9.7683335915517797E-2</v>
      </c>
      <c r="CN26" s="33">
        <f t="shared" si="71"/>
        <v>0.1114163035634053</v>
      </c>
      <c r="CO26" s="108">
        <f t="shared" ref="CO26:CO37" si="76">C26/SUM(C$9:C$21)</f>
        <v>0.30515336849971575</v>
      </c>
      <c r="CP26" s="40">
        <f t="shared" si="75"/>
        <v>0.11263937976761733</v>
      </c>
      <c r="CQ26" s="40">
        <f t="shared" si="75"/>
        <v>0.10883221237896624</v>
      </c>
      <c r="CR26" s="40">
        <f t="shared" si="75"/>
        <v>7.5139554641749262E-2</v>
      </c>
      <c r="CS26" s="40">
        <f t="shared" si="75"/>
        <v>8.8174634542021346E-2</v>
      </c>
      <c r="CT26" s="40">
        <f t="shared" si="75"/>
        <v>0.1108061139713446</v>
      </c>
      <c r="CU26" s="40">
        <f t="shared" si="75"/>
        <v>0.11039372026418347</v>
      </c>
      <c r="CV26" s="40">
        <f t="shared" si="75"/>
        <v>8.0659677043753403E-2</v>
      </c>
      <c r="CW26" s="48">
        <f t="shared" si="75"/>
        <v>0.10851927724935574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66"/>
      <c r="R27" s="66"/>
      <c r="S27" s="66"/>
      <c r="T27" s="66"/>
      <c r="U27" s="8"/>
      <c r="V27" s="8"/>
      <c r="W27" s="8"/>
      <c r="X27" s="8"/>
      <c r="Y27" s="8"/>
      <c r="Z27" s="8"/>
      <c r="AA27" s="8"/>
      <c r="AB27" s="8"/>
      <c r="AC27" s="8"/>
      <c r="AD27" s="7">
        <v>4.0364288934215307E-2</v>
      </c>
      <c r="AE27" s="7">
        <v>4.2305696729815052E-2</v>
      </c>
      <c r="AF27" s="7">
        <v>5.5332709952450869E-2</v>
      </c>
      <c r="AG27" s="7">
        <v>8.6828432924311749E-2</v>
      </c>
      <c r="AH27" s="7">
        <v>6.9328688407988087E-2</v>
      </c>
      <c r="AI27" s="44">
        <f t="shared" si="3"/>
        <v>5.5105064277642918E-2</v>
      </c>
      <c r="AJ27" s="44">
        <f t="shared" si="4"/>
        <v>4.9916398305071538E-2</v>
      </c>
      <c r="AK27" s="44">
        <f t="shared" si="72"/>
        <v>7.7441152753303683E-2</v>
      </c>
      <c r="AL27" s="45">
        <f t="shared" si="5"/>
        <v>5.7222920076462694E-2</v>
      </c>
      <c r="AM27" s="8"/>
      <c r="AN27" s="8"/>
      <c r="AO27" s="8"/>
      <c r="AP27" s="8"/>
      <c r="AQ27" s="8"/>
      <c r="AR27" s="66"/>
      <c r="AS27" s="66"/>
      <c r="AT27" s="66"/>
      <c r="AU27" s="66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66"/>
        <v>8.6316474732802739E-2</v>
      </c>
      <c r="BK27" s="44">
        <f t="shared" si="67"/>
        <v>8.2781951188785133E-2</v>
      </c>
      <c r="BL27" s="44">
        <f t="shared" si="73"/>
        <v>9.9006812533289218E-2</v>
      </c>
      <c r="BM27" s="45">
        <f t="shared" si="68"/>
        <v>8.6404793978269376E-2</v>
      </c>
      <c r="BN27" s="8"/>
      <c r="BO27" s="8"/>
      <c r="BP27" s="8"/>
      <c r="BQ27" s="8"/>
      <c r="BR27" s="8"/>
      <c r="BS27" s="66"/>
      <c r="BT27" s="66"/>
      <c r="BU27" s="66"/>
      <c r="BV27" s="66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9"/>
        <v>8.6316474732802739E-2</v>
      </c>
      <c r="CL27" s="44">
        <f t="shared" si="70"/>
        <v>8.2781951188785133E-2</v>
      </c>
      <c r="CM27" s="44">
        <f t="shared" si="74"/>
        <v>9.9006812533289218E-2</v>
      </c>
      <c r="CN27" s="45">
        <f t="shared" si="71"/>
        <v>8.6404793978269376E-2</v>
      </c>
      <c r="CO27" s="109"/>
      <c r="CP27" s="75"/>
      <c r="CQ27" s="41"/>
      <c r="CR27" s="41"/>
      <c r="CS27" s="41"/>
      <c r="CT27" s="41"/>
      <c r="CU27" s="41"/>
      <c r="CV27" s="41"/>
      <c r="CW27" s="110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66"/>
      <c r="R28" s="66"/>
      <c r="S28" s="66"/>
      <c r="T28" s="66"/>
      <c r="U28" s="7">
        <v>0.11069160453549511</v>
      </c>
      <c r="V28" s="7">
        <v>0.11287801972364141</v>
      </c>
      <c r="W28" s="7">
        <v>0.10377892347238758</v>
      </c>
      <c r="X28" s="7">
        <v>2.9788292748148208E-2</v>
      </c>
      <c r="Y28" s="7">
        <v>3.6025775715144155E-2</v>
      </c>
      <c r="Z28" s="7">
        <f t="shared" ref="Z28:Z37" si="77">(U28*cis_wt_high+V28*First_line_Wt_high+W28*Sec_Line_wt_high+X28*Active_Wt_high)/SUM(cis_wt_high,First_line_Wt_high,Sec_Line_wt_high,Active_Wt_high)</f>
        <v>9.5932068734962669E-2</v>
      </c>
      <c r="AA28" s="7">
        <f t="shared" ref="AA28:AA37" si="78">(V28*First_line_Wt_high+W28*Sec_Line_wt_high)/SUM(First_line_Wt_high,Sec_Line_wt_high)</f>
        <v>0.1075621038656228</v>
      </c>
      <c r="AB28" s="7">
        <f t="shared" ref="AB28:AB37" si="79">(X28*Active_Wt_high+Y28*NonActive_Wt_high)/SUM(Active_Wt_high,NonActive_Wt_high)</f>
        <v>3.3134227319848018E-2</v>
      </c>
      <c r="AC28" s="7">
        <f t="shared" ref="AC28:AC37" si="80">(U28*cis_wt_high+V28*First_line_Wt_high+W28*Sec_Line_wt_high+X28*Active_Wt_high+Y28*NonActive_Wt_high)/SUM(cis_wt_high,First_line_Wt_high,Sec_Line_wt_high,Active_Wt_high,NonActive_Wt_high)</f>
        <v>8.7012197899291155E-2</v>
      </c>
      <c r="AD28" s="7">
        <v>9.8463890007869162E-2</v>
      </c>
      <c r="AE28" s="7">
        <v>9.1212821670436511E-2</v>
      </c>
      <c r="AF28" s="7">
        <v>8.0363717748650212E-2</v>
      </c>
      <c r="AG28" s="7">
        <v>2.6684307569690473E-2</v>
      </c>
      <c r="AH28" s="7">
        <v>6.9755231153978293E-3</v>
      </c>
      <c r="AI28" s="44">
        <f t="shared" si="3"/>
        <v>7.6634517360390494E-2</v>
      </c>
      <c r="AJ28" s="44">
        <f t="shared" si="4"/>
        <v>8.4874508282975783E-2</v>
      </c>
      <c r="AK28" s="44">
        <f t="shared" si="72"/>
        <v>1.6112045710103027E-2</v>
      </c>
      <c r="AL28" s="45">
        <f t="shared" si="5"/>
        <v>6.626249799670593E-2</v>
      </c>
      <c r="AM28" s="8"/>
      <c r="AN28" s="8"/>
      <c r="AO28" s="8"/>
      <c r="AP28" s="8"/>
      <c r="AQ28" s="8"/>
      <c r="AR28" s="66"/>
      <c r="AS28" s="66"/>
      <c r="AT28" s="66"/>
      <c r="AU28" s="66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81">(AV28*cis_wt_high+AW28*First_line_Wt_high+AX28*Sec_Line_wt_high+AY28*Active_Wt_high)/SUM(cis_wt_high,First_line_Wt_high,Sec_Line_wt_high,Active_Wt_high)</f>
        <v>9.717148914833057E-2</v>
      </c>
      <c r="BB28" s="7">
        <f t="shared" ref="BB28:BB37" si="82">(AW28*First_line_Wt_high+AX28*Sec_Line_wt_high)/SUM(First_line_Wt_high,Sec_Line_wt_high)</f>
        <v>9.5348393095470163E-2</v>
      </c>
      <c r="BC28" s="7">
        <f t="shared" ref="BC28:BC37" si="83">(AY28*Active_Wt_high+AZ28*NonActive_Wt_high)/SUM(Active_Wt_high,NonActive_Wt_high)</f>
        <v>9.8078703507451848E-2</v>
      </c>
      <c r="BD28" s="7">
        <f t="shared" ref="BD28:BD37" si="84">(AV28*cis_wt_high+AW28*First_line_Wt_high+AX28*Sec_Line_wt_high+AY28*Active_Wt_high+AZ28*NonActive_Wt_high)/SUM(cis_wt_high,First_line_Wt_high,Sec_Line_wt_high,Active_Wt_high,NonActive_Wt_high)</f>
        <v>9.6471248290045344E-2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66"/>
        <v>0.10639992431145737</v>
      </c>
      <c r="BK28" s="44">
        <f t="shared" si="67"/>
        <v>0.10760332105134483</v>
      </c>
      <c r="BL28" s="44">
        <f t="shared" si="73"/>
        <v>9.0102673099299341E-2</v>
      </c>
      <c r="BM28" s="45">
        <f t="shared" si="68"/>
        <v>0.10257685895074996</v>
      </c>
      <c r="BN28" s="8"/>
      <c r="BO28" s="8"/>
      <c r="BP28" s="8"/>
      <c r="BQ28" s="8"/>
      <c r="BR28" s="8"/>
      <c r="BS28" s="66"/>
      <c r="BT28" s="66"/>
      <c r="BU28" s="66"/>
      <c r="BV28" s="66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85">(BW28*cis_wt_high+BX28*First_line_Wt_high+BY28*Sec_Line_wt_high+BZ28*Active_Wt_high)/SUM(cis_wt_high,First_line_Wt_high,Sec_Line_wt_high,Active_Wt_high)</f>
        <v>9.717148914833057E-2</v>
      </c>
      <c r="CC28" s="7">
        <f t="shared" ref="CC28:CC37" si="86">(BX28*First_line_Wt_high+BY28*Sec_Line_wt_high)/SUM(First_line_Wt_high,Sec_Line_wt_high)</f>
        <v>9.5348393095470163E-2</v>
      </c>
      <c r="CD28" s="7">
        <f t="shared" ref="CD28:CD37" si="87">(BZ28*Active_Wt_high+CA28*NonActive_Wt_high)/SUM(Active_Wt_high,NonActive_Wt_high)</f>
        <v>9.8078703507451848E-2</v>
      </c>
      <c r="CE28" s="7">
        <f t="shared" ref="CE28:CE37" si="88">(BW28*cis_wt_high+BX28*First_line_Wt_high+BY28*Sec_Line_wt_high+BZ28*Active_Wt_high+CA28*NonActive_Wt_high)/SUM(cis_wt_high,First_line_Wt_high,Sec_Line_wt_high,Active_Wt_high,NonActive_Wt_high)</f>
        <v>9.6471248290045344E-2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9"/>
        <v>0.10639992431145737</v>
      </c>
      <c r="CL28" s="44">
        <f t="shared" si="70"/>
        <v>0.10760332105134483</v>
      </c>
      <c r="CM28" s="44">
        <f t="shared" si="74"/>
        <v>9.0102673099299341E-2</v>
      </c>
      <c r="CN28" s="45">
        <f t="shared" si="71"/>
        <v>0.10257685895074996</v>
      </c>
      <c r="CO28" s="109"/>
      <c r="CP28" s="75"/>
      <c r="CQ28" s="41"/>
      <c r="CR28" s="41"/>
      <c r="CS28" s="41"/>
      <c r="CT28" s="41"/>
      <c r="CU28" s="41"/>
      <c r="CV28" s="41"/>
      <c r="CW28" s="110"/>
    </row>
    <row r="29" spans="1:101" x14ac:dyDescent="0.25">
      <c r="A29" s="89"/>
      <c r="B29" s="2" t="s">
        <v>9</v>
      </c>
      <c r="C29" s="7">
        <v>0</v>
      </c>
      <c r="D29" s="7">
        <v>7.5473692432576865E-3</v>
      </c>
      <c r="E29" s="7">
        <v>1.6838753778746468E-2</v>
      </c>
      <c r="F29" s="7">
        <v>1.7743772642109419E-2</v>
      </c>
      <c r="G29" s="7">
        <v>1.7869460481814925E-2</v>
      </c>
      <c r="H29" s="7">
        <f t="shared" ref="H29:H37" si="89">(C29*cis_wt_high+D29*First_line_Wt_high+E29*Sec_Line_wt_high+F29*Active_Wt_high)/SUM(cis_wt_high,First_line_Wt_high,Sec_Line_wt_high,Active_Wt_high)</f>
        <v>1.3164033915616272E-2</v>
      </c>
      <c r="I29" s="7">
        <f t="shared" ref="I29:I37" si="90">(D29*First_line_Wt_high+E29*Sec_Line_wt_high)/SUM(First_line_Wt_high,Sec_Line_wt_high)</f>
        <v>1.2975624647012496E-2</v>
      </c>
      <c r="J29" s="7">
        <f t="shared" ref="J29:J37" si="91">(F29*Active_Wt_high+G29*NonActive_Wt_high)/SUM(Active_Wt_high,NonActive_Wt_high)</f>
        <v>1.7811194595858729E-2</v>
      </c>
      <c r="K29" s="7">
        <f t="shared" ref="K29:K37" si="92">(C29*cis_wt_high+D29*First_line_Wt_high+E29*Sec_Line_wt_high+F29*Active_Wt_high+G29*NonActive_Wt_high)/SUM(cis_wt_high,First_line_Wt_high,Sec_Line_wt_high,Active_Wt_high,NonActive_Wt_high)</f>
        <v>1.3864658091833352E-2</v>
      </c>
      <c r="L29" s="7">
        <v>0.1003550911058262</v>
      </c>
      <c r="M29" s="7">
        <v>4.6971291222091135E-2</v>
      </c>
      <c r="N29" s="7">
        <v>8.7213992340846522E-2</v>
      </c>
      <c r="O29" s="7">
        <v>0.18254352957535705</v>
      </c>
      <c r="P29" s="7">
        <v>0.13636859498931245</v>
      </c>
      <c r="Q29" s="40">
        <f t="shared" ref="Q29:Q37" si="93">(L29*cis_wt_high+M29*First_line_Wt_high+N29*Sec_Line_wt_high+O29*Active_Wt_high)/SUM(cis_wt_high,First_line_Wt_high,Sec_Line_wt_high,Active_Wt_high)</f>
        <v>8.8650295707982357E-2</v>
      </c>
      <c r="R29" s="40">
        <f t="shared" ref="R29:R37" si="94">(M29*First_line_Wt_high+N29*Sec_Line_wt_high)/SUM(First_line_Wt_high,Sec_Line_wt_high)</f>
        <v>7.0482067143075242E-2</v>
      </c>
      <c r="S29" s="40">
        <f t="shared" ref="S29:S37" si="95">(O29*Active_Wt_high+P29*NonActive_Wt_high)/SUM(Active_Wt_high,NonActive_Wt_high)</f>
        <v>0.1577741938040351</v>
      </c>
      <c r="T29" s="40">
        <f t="shared" ref="T29:T37" si="96">(L29*cis_wt_high+M29*First_line_Wt_high+N29*Sec_Line_wt_high+O29*Active_Wt_high+P29*NonActive_Wt_high)/SUM(cis_wt_high,First_line_Wt_high,Sec_Line_wt_high,Active_Wt_high,NonActive_Wt_high)</f>
        <v>9.5755410123033347E-2</v>
      </c>
      <c r="U29" s="7">
        <v>0.10175042661978929</v>
      </c>
      <c r="V29" s="7">
        <v>4.6971291222091135E-2</v>
      </c>
      <c r="W29" s="7">
        <v>7.7626894908344651E-2</v>
      </c>
      <c r="X29" s="7">
        <v>0.18254352957535705</v>
      </c>
      <c r="Y29" s="7">
        <v>0.13587623220980305</v>
      </c>
      <c r="Z29" s="7">
        <f t="shared" si="77"/>
        <v>8.4183191141597127E-2</v>
      </c>
      <c r="AA29" s="7">
        <f t="shared" si="78"/>
        <v>6.4881048990664381E-2</v>
      </c>
      <c r="AB29" s="7">
        <f t="shared" si="79"/>
        <v>0.15751007867065589</v>
      </c>
      <c r="AC29" s="7">
        <f t="shared" si="80"/>
        <v>9.1880132918296914E-2</v>
      </c>
      <c r="AD29" s="7">
        <v>0.1003550911058262</v>
      </c>
      <c r="AE29" s="7">
        <v>4.0994847985416125E-2</v>
      </c>
      <c r="AF29" s="7">
        <v>5.2751853995677785E-2</v>
      </c>
      <c r="AG29" s="7">
        <v>0.17729379962199121</v>
      </c>
      <c r="AH29" s="7">
        <v>0.13772052314570912</v>
      </c>
      <c r="AI29" s="7">
        <f t="shared" si="3"/>
        <v>6.958594311952028E-2</v>
      </c>
      <c r="AJ29" s="7">
        <f t="shared" si="4"/>
        <v>4.7863580106384501E-2</v>
      </c>
      <c r="AK29" s="7">
        <f t="shared" si="72"/>
        <v>0.15606575065127035</v>
      </c>
      <c r="AL29" s="33">
        <f t="shared" si="5"/>
        <v>7.9730981689596178E-2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7">(AM29*cis_wt_high+AN29*First_line_Wt_high+AO29*Sec_Line_wt_high+AP29*Active_Wt_high)/SUM(cis_wt_high,First_line_Wt_high,Sec_Line_wt_high,Active_Wt_high)</f>
        <v>0.10002858526107446</v>
      </c>
      <c r="AS29" s="40">
        <f t="shared" ref="AS29:AS37" si="98">(AN29*First_line_Wt_high+AO29*Sec_Line_wt_high)/SUM(First_line_Wt_high,Sec_Line_wt_high)</f>
        <v>8.1323413567566977E-2</v>
      </c>
      <c r="AT29" s="40">
        <f t="shared" ref="AT29:AT37" si="99">(AP29*Active_Wt_high+AQ29*NonActive_Wt_high)/SUM(Active_Wt_high,NonActive_Wt_high)</f>
        <v>0.18276644126891506</v>
      </c>
      <c r="AU29" s="40">
        <f t="shared" ref="AU29:AU37" si="100">(AM29*cis_wt_high+AN29*First_line_Wt_high+AO29*Sec_Line_wt_high+AP29*Active_Wt_high+AQ29*NonActive_Wt_high)/SUM(cis_wt_high,First_line_Wt_high,Sec_Line_wt_high,Active_Wt_high,NonActive_Wt_high)</f>
        <v>0.10949440282444345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81"/>
        <v>9.7202455575598978E-2</v>
      </c>
      <c r="BB29" s="7">
        <f t="shared" si="82"/>
        <v>8.1910492808343852E-2</v>
      </c>
      <c r="BC29" s="7">
        <f t="shared" si="83"/>
        <v>0.16189701937083481</v>
      </c>
      <c r="BD29" s="7">
        <f t="shared" si="84"/>
        <v>0.10391801490974586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66"/>
        <v>8.6490745049894166E-2</v>
      </c>
      <c r="BK29" s="7">
        <f t="shared" si="67"/>
        <v>7.1359240921760103E-2</v>
      </c>
      <c r="BL29" s="7">
        <f t="shared" si="73"/>
        <v>0.15346625428867491</v>
      </c>
      <c r="BM29" s="33">
        <f t="shared" si="68"/>
        <v>9.4362671175912183E-2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101">(BN29*cis_wt_high+BO29*First_line_Wt_high+BP29*Sec_Line_wt_high+BQ29*Active_Wt_high)/SUM(cis_wt_high,First_line_Wt_high,Sec_Line_wt_high,Active_Wt_high)</f>
        <v>0.10002858526107446</v>
      </c>
      <c r="BT29" s="40">
        <f t="shared" ref="BT29:BT37" si="102">(BO29*First_line_Wt_high+BP29*Sec_Line_wt_high)/SUM(First_line_Wt_high,Sec_Line_wt_high)</f>
        <v>8.1323413567566977E-2</v>
      </c>
      <c r="BU29" s="40">
        <f t="shared" ref="BU29:BU37" si="103">(BQ29*Active_Wt_high+BR29*NonActive_Wt_high)/SUM(Active_Wt_high,NonActive_Wt_high)</f>
        <v>0.18276644126891506</v>
      </c>
      <c r="BV29" s="40">
        <f t="shared" ref="BV29:BV37" si="104">(BN29*cis_wt_high+BO29*First_line_Wt_high+BP29*Sec_Line_wt_high+BQ29*Active_Wt_high+BR29*NonActive_Wt_high)/SUM(cis_wt_high,First_line_Wt_high,Sec_Line_wt_high,Active_Wt_high,NonActive_Wt_high)</f>
        <v>0.10949440282444345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85"/>
        <v>9.7202455575598978E-2</v>
      </c>
      <c r="CC29" s="7">
        <f t="shared" si="86"/>
        <v>8.1910492808343852E-2</v>
      </c>
      <c r="CD29" s="7">
        <f t="shared" si="87"/>
        <v>0.16189701937083481</v>
      </c>
      <c r="CE29" s="7">
        <f t="shared" si="88"/>
        <v>0.10391801490974586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9"/>
        <v>8.6490745049894166E-2</v>
      </c>
      <c r="CL29" s="7">
        <f t="shared" si="70"/>
        <v>7.1359240921760103E-2</v>
      </c>
      <c r="CM29" s="7">
        <f t="shared" si="74"/>
        <v>0.15346625428867491</v>
      </c>
      <c r="CN29" s="33">
        <f t="shared" si="71"/>
        <v>9.4362671175912183E-2</v>
      </c>
      <c r="CO29" s="108">
        <f t="shared" si="76"/>
        <v>0</v>
      </c>
      <c r="CP29" s="40">
        <f t="shared" si="75"/>
        <v>7.7340968402758231E-3</v>
      </c>
      <c r="CQ29" s="40">
        <f t="shared" si="75"/>
        <v>1.6859522756054662E-2</v>
      </c>
      <c r="CR29" s="40">
        <f t="shared" si="75"/>
        <v>1.7927213900626175E-2</v>
      </c>
      <c r="CS29" s="40">
        <f t="shared" si="75"/>
        <v>2.8440883049154899E-2</v>
      </c>
      <c r="CT29" s="40">
        <f t="shared" si="75"/>
        <v>1.3461755273520074E-2</v>
      </c>
      <c r="CU29" s="40">
        <f t="shared" si="75"/>
        <v>1.3116733677242219E-2</v>
      </c>
      <c r="CV29" s="40">
        <f t="shared" si="75"/>
        <v>2.2379564100093809E-2</v>
      </c>
      <c r="CW29" s="48">
        <f t="shared" si="75"/>
        <v>1.4975346975187667E-2</v>
      </c>
    </row>
    <row r="30" spans="1:101" x14ac:dyDescent="0.25">
      <c r="A30" s="89"/>
      <c r="B30" s="2" t="s">
        <v>8</v>
      </c>
      <c r="C30" s="7">
        <v>0</v>
      </c>
      <c r="D30" s="7">
        <v>1.8868423108144218E-2</v>
      </c>
      <c r="E30" s="7">
        <v>0</v>
      </c>
      <c r="F30" s="7">
        <v>0</v>
      </c>
      <c r="G30" s="7">
        <v>0</v>
      </c>
      <c r="H30" s="7">
        <f t="shared" si="89"/>
        <v>6.3370189920441177E-3</v>
      </c>
      <c r="I30" s="7">
        <f t="shared" si="90"/>
        <v>7.8450261853380363E-3</v>
      </c>
      <c r="J30" s="7">
        <f t="shared" si="91"/>
        <v>0</v>
      </c>
      <c r="K30" s="7">
        <f t="shared" si="92"/>
        <v>5.3934555024199009E-3</v>
      </c>
      <c r="L30" s="7">
        <v>3.220651787981756E-3</v>
      </c>
      <c r="M30" s="7">
        <v>5.5798279620186741E-2</v>
      </c>
      <c r="N30" s="7">
        <v>9.9381074117001408E-2</v>
      </c>
      <c r="O30" s="7">
        <v>0.11648623627868146</v>
      </c>
      <c r="P30" s="7">
        <v>0.12029569138400774</v>
      </c>
      <c r="Q30" s="40">
        <f t="shared" si="93"/>
        <v>8.3383641682469145E-2</v>
      </c>
      <c r="R30" s="40">
        <f t="shared" si="94"/>
        <v>8.1260420255357874E-2</v>
      </c>
      <c r="S30" s="40">
        <f t="shared" si="95"/>
        <v>0.11852971881862469</v>
      </c>
      <c r="T30" s="40">
        <f t="shared" si="96"/>
        <v>8.887973731817618E-2</v>
      </c>
      <c r="U30" s="7">
        <v>3.220651787981756E-3</v>
      </c>
      <c r="V30" s="7">
        <v>5.5798279620186741E-2</v>
      </c>
      <c r="W30" s="7">
        <v>9.9381074117001408E-2</v>
      </c>
      <c r="X30" s="7">
        <v>0.1362059017036942</v>
      </c>
      <c r="Y30" s="7">
        <v>0.12508622337270445</v>
      </c>
      <c r="Z30" s="7">
        <f t="shared" si="77"/>
        <v>8.6365016584738871E-2</v>
      </c>
      <c r="AA30" s="7">
        <f t="shared" si="78"/>
        <v>8.1260420255357874E-2</v>
      </c>
      <c r="AB30" s="7">
        <f t="shared" si="79"/>
        <v>0.13024104114203747</v>
      </c>
      <c r="AC30" s="7">
        <f t="shared" si="80"/>
        <v>9.213049038956464E-2</v>
      </c>
      <c r="AD30" s="7">
        <v>3.220651787981756E-3</v>
      </c>
      <c r="AE30" s="7">
        <v>5.5916389249877775E-2</v>
      </c>
      <c r="AF30" s="7">
        <v>9.9248470006009198E-2</v>
      </c>
      <c r="AG30" s="7">
        <v>0.11648623627868146</v>
      </c>
      <c r="AH30" s="7">
        <v>0.14111516151460249</v>
      </c>
      <c r="AI30" s="7">
        <f t="shared" si="3"/>
        <v>8.3360730341573153E-2</v>
      </c>
      <c r="AJ30" s="7">
        <f t="shared" si="4"/>
        <v>8.1232056750451892E-2</v>
      </c>
      <c r="AK30" s="7">
        <f t="shared" si="72"/>
        <v>0.129697778954904</v>
      </c>
      <c r="AL30" s="33">
        <f t="shared" si="5"/>
        <v>9.1960195277263193E-2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7"/>
        <v>5.8853043538351774E-2</v>
      </c>
      <c r="AS30" s="40">
        <f t="shared" si="98"/>
        <v>5.6251732532895816E-2</v>
      </c>
      <c r="AT30" s="40">
        <f t="shared" si="99"/>
        <v>7.6734335684179547E-2</v>
      </c>
      <c r="AU30" s="40">
        <f t="shared" si="100"/>
        <v>6.0923684942684631E-2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81"/>
        <v>6.2900579186210628E-2</v>
      </c>
      <c r="BB30" s="7">
        <f t="shared" si="82"/>
        <v>6.0523921108948935E-2</v>
      </c>
      <c r="BC30" s="7">
        <f t="shared" si="83"/>
        <v>7.7670106407280948E-2</v>
      </c>
      <c r="BD30" s="7">
        <f t="shared" si="84"/>
        <v>6.4057936774069929E-2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66"/>
        <v>5.8825299999915107E-2</v>
      </c>
      <c r="BK30" s="7">
        <f t="shared" si="67"/>
        <v>5.6480824943781496E-2</v>
      </c>
      <c r="BL30" s="7">
        <f t="shared" si="73"/>
        <v>7.7038327807196744E-2</v>
      </c>
      <c r="BM30" s="33">
        <f t="shared" si="68"/>
        <v>6.1389125369836241E-2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101"/>
        <v>5.8853043538351774E-2</v>
      </c>
      <c r="BT30" s="40">
        <f t="shared" si="102"/>
        <v>5.6251732532895816E-2</v>
      </c>
      <c r="BU30" s="40">
        <f t="shared" si="103"/>
        <v>7.6734335684179547E-2</v>
      </c>
      <c r="BV30" s="40">
        <f t="shared" si="104"/>
        <v>6.0923684942684631E-2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85"/>
        <v>6.2900579186210628E-2</v>
      </c>
      <c r="CC30" s="7">
        <f t="shared" si="86"/>
        <v>6.0523921108948935E-2</v>
      </c>
      <c r="CD30" s="7">
        <f t="shared" si="87"/>
        <v>7.7670106407280948E-2</v>
      </c>
      <c r="CE30" s="7">
        <f t="shared" si="88"/>
        <v>6.4057936774069929E-2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9"/>
        <v>5.8825299999915107E-2</v>
      </c>
      <c r="CL30" s="7">
        <f t="shared" si="70"/>
        <v>5.6480824943781496E-2</v>
      </c>
      <c r="CM30" s="7">
        <f t="shared" si="74"/>
        <v>7.7038327807196744E-2</v>
      </c>
      <c r="CN30" s="33">
        <f t="shared" si="71"/>
        <v>6.1389125369836241E-2</v>
      </c>
      <c r="CO30" s="108">
        <f t="shared" si="76"/>
        <v>0</v>
      </c>
      <c r="CP30" s="40">
        <f t="shared" si="75"/>
        <v>1.933524210068956E-2</v>
      </c>
      <c r="CQ30" s="40">
        <f t="shared" si="75"/>
        <v>0</v>
      </c>
      <c r="CR30" s="40">
        <f t="shared" si="75"/>
        <v>0</v>
      </c>
      <c r="CS30" s="40">
        <f t="shared" si="75"/>
        <v>0</v>
      </c>
      <c r="CT30" s="40">
        <f t="shared" si="75"/>
        <v>6.4803387306187378E-3</v>
      </c>
      <c r="CU30" s="40">
        <f t="shared" si="75"/>
        <v>7.9303403083382518E-3</v>
      </c>
      <c r="CV30" s="40">
        <f t="shared" si="75"/>
        <v>0</v>
      </c>
      <c r="CW30" s="48">
        <f t="shared" si="75"/>
        <v>5.8255217697397192E-3</v>
      </c>
    </row>
    <row r="31" spans="1:101" x14ac:dyDescent="0.25">
      <c r="A31" s="89"/>
      <c r="B31" s="2" t="s">
        <v>7</v>
      </c>
      <c r="C31" s="7">
        <v>0.14897723503215374</v>
      </c>
      <c r="D31" s="7">
        <v>0.11695652745850106</v>
      </c>
      <c r="E31" s="7">
        <v>0.12101035187272041</v>
      </c>
      <c r="F31" s="7">
        <v>0.1752745063332467</v>
      </c>
      <c r="G31" s="7">
        <v>0.14293882796704233</v>
      </c>
      <c r="H31" s="7">
        <f t="shared" si="89"/>
        <v>0.12900061514670524</v>
      </c>
      <c r="I31" s="7">
        <f t="shared" si="90"/>
        <v>0.11932487140103296</v>
      </c>
      <c r="J31" s="7">
        <f t="shared" si="91"/>
        <v>0.15792887754077947</v>
      </c>
      <c r="K31" s="7">
        <f t="shared" si="92"/>
        <v>0.13107597404090984</v>
      </c>
      <c r="L31" s="7">
        <v>0.16056895326001019</v>
      </c>
      <c r="M31" s="7">
        <v>0.11337436375925618</v>
      </c>
      <c r="N31" s="7">
        <v>0.12638701032897365</v>
      </c>
      <c r="O31" s="7">
        <v>0.13626836065885523</v>
      </c>
      <c r="P31" s="7">
        <v>0.10989616819074501</v>
      </c>
      <c r="Q31" s="40">
        <f t="shared" si="93"/>
        <v>0.124913327601523</v>
      </c>
      <c r="R31" s="40">
        <f t="shared" si="94"/>
        <v>0.12097667198247347</v>
      </c>
      <c r="S31" s="40">
        <f t="shared" si="95"/>
        <v>0.12212168787794841</v>
      </c>
      <c r="T31" s="40">
        <f t="shared" si="96"/>
        <v>0.12267731673337406</v>
      </c>
      <c r="U31" s="7">
        <v>0.15404726294671653</v>
      </c>
      <c r="V31" s="7">
        <v>0.11707548649327858</v>
      </c>
      <c r="W31" s="7">
        <v>0.12524903491901687</v>
      </c>
      <c r="X31" s="7">
        <v>0.13626836065885523</v>
      </c>
      <c r="Y31" s="7">
        <v>9.4146903783349001E-2</v>
      </c>
      <c r="Z31" s="7">
        <f t="shared" si="77"/>
        <v>0.12535169659096651</v>
      </c>
      <c r="AA31" s="7">
        <f t="shared" si="78"/>
        <v>0.12185067454414439</v>
      </c>
      <c r="AB31" s="7">
        <f t="shared" si="79"/>
        <v>0.11367340697066977</v>
      </c>
      <c r="AC31" s="7">
        <f t="shared" si="80"/>
        <v>0.12070539472071463</v>
      </c>
      <c r="AD31" s="7">
        <v>0.14953070397559182</v>
      </c>
      <c r="AE31" s="7">
        <v>0.11337436375925618</v>
      </c>
      <c r="AF31" s="7">
        <v>0.12524903491901687</v>
      </c>
      <c r="AG31" s="7">
        <v>0.13927133061168981</v>
      </c>
      <c r="AH31" s="7">
        <v>4.6135604943006704E-2</v>
      </c>
      <c r="AI31" s="7">
        <f t="shared" si="3"/>
        <v>0.12437733091301093</v>
      </c>
      <c r="AJ31" s="7">
        <f t="shared" si="4"/>
        <v>0.12031183875499872</v>
      </c>
      <c r="AK31" s="7">
        <f t="shared" si="72"/>
        <v>8.9311106908621388E-2</v>
      </c>
      <c r="AL31" s="33">
        <f t="shared" si="5"/>
        <v>0.11272736803880073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7"/>
        <v>0.11417304305760474</v>
      </c>
      <c r="AS31" s="40">
        <f t="shared" si="98"/>
        <v>0.1171448125431188</v>
      </c>
      <c r="AT31" s="40">
        <f t="shared" si="99"/>
        <v>9.5726401276089668E-2</v>
      </c>
      <c r="AU31" s="40">
        <f t="shared" si="100"/>
        <v>0.11134355145839046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81"/>
        <v>0.11342066000832625</v>
      </c>
      <c r="BB31" s="7">
        <f t="shared" si="82"/>
        <v>0.11686340844880087</v>
      </c>
      <c r="BC31" s="7">
        <f t="shared" si="83"/>
        <v>9.1802617496956146E-2</v>
      </c>
      <c r="BD31" s="7">
        <f t="shared" si="84"/>
        <v>0.10998891889626085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66"/>
        <v>0.11120292418043684</v>
      </c>
      <c r="BK31" s="7">
        <f t="shared" si="67"/>
        <v>0.11480681575838125</v>
      </c>
      <c r="BL31" s="7">
        <f t="shared" si="73"/>
        <v>8.8412009795843641E-2</v>
      </c>
      <c r="BM31" s="33">
        <f t="shared" si="68"/>
        <v>0.10757863572833259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101"/>
        <v>0.11417304305760474</v>
      </c>
      <c r="BT31" s="40">
        <f t="shared" si="102"/>
        <v>0.1171448125431188</v>
      </c>
      <c r="BU31" s="40">
        <f t="shared" si="103"/>
        <v>9.5726401276089668E-2</v>
      </c>
      <c r="BV31" s="40">
        <f t="shared" si="104"/>
        <v>0.11134355145839046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85"/>
        <v>0.11342066000832625</v>
      </c>
      <c r="CC31" s="7">
        <f t="shared" si="86"/>
        <v>0.11686340844880087</v>
      </c>
      <c r="CD31" s="7">
        <f t="shared" si="87"/>
        <v>9.1802617496956146E-2</v>
      </c>
      <c r="CE31" s="7">
        <f t="shared" si="88"/>
        <v>0.10998891889626085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9"/>
        <v>0.11120292418043684</v>
      </c>
      <c r="CL31" s="7">
        <f t="shared" si="70"/>
        <v>0.11480681575838125</v>
      </c>
      <c r="CM31" s="7">
        <f t="shared" si="74"/>
        <v>8.8412009795843641E-2</v>
      </c>
      <c r="CN31" s="33">
        <f t="shared" si="71"/>
        <v>0.10757863572833259</v>
      </c>
      <c r="CO31" s="108">
        <f t="shared" si="76"/>
        <v>0.209671664119783</v>
      </c>
      <c r="CP31" s="40">
        <f t="shared" si="75"/>
        <v>0.11985011999704304</v>
      </c>
      <c r="CQ31" s="40">
        <f t="shared" si="75"/>
        <v>0.12115960646038909</v>
      </c>
      <c r="CR31" s="40">
        <f t="shared" si="75"/>
        <v>0.17708655480096486</v>
      </c>
      <c r="CS31" s="40">
        <f t="shared" si="75"/>
        <v>0.22750023670446184</v>
      </c>
      <c r="CT31" s="40">
        <f t="shared" si="75"/>
        <v>0.13191812801229746</v>
      </c>
      <c r="CU31" s="40">
        <f t="shared" si="75"/>
        <v>0.12062252121318</v>
      </c>
      <c r="CV31" s="40">
        <f t="shared" si="75"/>
        <v>0.19843584433138001</v>
      </c>
      <c r="CW31" s="48">
        <f t="shared" si="75"/>
        <v>0.14157638640432979</v>
      </c>
    </row>
    <row r="32" spans="1:101" x14ac:dyDescent="0.25">
      <c r="A32" s="89"/>
      <c r="B32" s="2" t="s">
        <v>6</v>
      </c>
      <c r="C32" s="7">
        <v>0.17486524480041188</v>
      </c>
      <c r="D32" s="7">
        <v>0.19712235494912764</v>
      </c>
      <c r="E32" s="7">
        <v>0.1507733617836817</v>
      </c>
      <c r="F32" s="7">
        <v>7.4542111864716168E-2</v>
      </c>
      <c r="G32" s="7">
        <v>0.10749306713140008</v>
      </c>
      <c r="H32" s="7">
        <f t="shared" si="89"/>
        <v>0.1558032251102846</v>
      </c>
      <c r="I32" s="7">
        <f t="shared" si="90"/>
        <v>0.17004413300621338</v>
      </c>
      <c r="J32" s="7">
        <f t="shared" si="91"/>
        <v>9.2217789855453897E-2</v>
      </c>
      <c r="K32" s="7">
        <f t="shared" si="92"/>
        <v>0.14860998467592865</v>
      </c>
      <c r="L32" s="7">
        <v>0.16875608411687623</v>
      </c>
      <c r="M32" s="7">
        <v>0.20083159186193231</v>
      </c>
      <c r="N32" s="7">
        <v>0.15929105365912719</v>
      </c>
      <c r="O32" s="7">
        <v>3.2156515518072151E-2</v>
      </c>
      <c r="P32" s="7">
        <v>5.0902204129927756E-2</v>
      </c>
      <c r="Q32" s="40">
        <f t="shared" si="93"/>
        <v>0.15440978281541134</v>
      </c>
      <c r="R32" s="40">
        <f t="shared" si="94"/>
        <v>0.17656258759104215</v>
      </c>
      <c r="S32" s="40">
        <f t="shared" si="95"/>
        <v>4.221214980655099E-2</v>
      </c>
      <c r="T32" s="40">
        <f t="shared" si="96"/>
        <v>0.13899780878319781</v>
      </c>
      <c r="U32" s="7">
        <v>0.16875608411687623</v>
      </c>
      <c r="V32" s="7">
        <v>0.20083159186193231</v>
      </c>
      <c r="W32" s="7">
        <v>0.12624193680536863</v>
      </c>
      <c r="X32" s="7">
        <v>3.2156515518072151E-2</v>
      </c>
      <c r="Y32" s="7">
        <v>4.2444231675582776E-2</v>
      </c>
      <c r="Z32" s="7">
        <f t="shared" si="77"/>
        <v>0.13881316935418839</v>
      </c>
      <c r="AA32" s="7">
        <f t="shared" si="78"/>
        <v>0.15725448055214844</v>
      </c>
      <c r="AB32" s="7">
        <f t="shared" si="79"/>
        <v>3.7675091735014939E-2</v>
      </c>
      <c r="AC32" s="7">
        <f t="shared" si="80"/>
        <v>0.12446411797189601</v>
      </c>
      <c r="AD32" s="7">
        <v>0.16887705004197906</v>
      </c>
      <c r="AE32" s="7">
        <v>0.20066138940574293</v>
      </c>
      <c r="AF32" s="7">
        <v>0.12773699831065008</v>
      </c>
      <c r="AG32" s="7">
        <v>3.0275635948495572E-2</v>
      </c>
      <c r="AH32" s="7">
        <v>4.0798554330503799E-2</v>
      </c>
      <c r="AI32" s="7">
        <f t="shared" si="3"/>
        <v>0.13918215691287772</v>
      </c>
      <c r="AJ32" s="7">
        <f t="shared" si="4"/>
        <v>0.15805716626596275</v>
      </c>
      <c r="AK32" s="7">
        <f t="shared" si="72"/>
        <v>3.5920380246129126E-2</v>
      </c>
      <c r="AL32" s="33">
        <f t="shared" si="5"/>
        <v>0.12453312785189923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7"/>
        <v>0.10936532347275518</v>
      </c>
      <c r="AS32" s="40">
        <f t="shared" si="98"/>
        <v>0.11593503893579765</v>
      </c>
      <c r="AT32" s="40">
        <f t="shared" si="99"/>
        <v>8.7074170554168842E-2</v>
      </c>
      <c r="AU32" s="40">
        <f t="shared" si="100"/>
        <v>0.10696085849596451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81"/>
        <v>0.10458084329000641</v>
      </c>
      <c r="BB32" s="7">
        <f t="shared" si="82"/>
        <v>0.11093108041632896</v>
      </c>
      <c r="BC32" s="7">
        <f t="shared" si="83"/>
        <v>8.379790659363294E-2</v>
      </c>
      <c r="BD32" s="7">
        <f t="shared" si="84"/>
        <v>0.10258234069965159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66"/>
        <v>0.10261419465423166</v>
      </c>
      <c r="BK32" s="7">
        <f t="shared" si="67"/>
        <v>0.10948900734985778</v>
      </c>
      <c r="BL32" s="7">
        <f t="shared" si="73"/>
        <v>8.0916369376848582E-2</v>
      </c>
      <c r="BM32" s="33">
        <f t="shared" si="68"/>
        <v>0.10076016336445705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101"/>
        <v>0.10936532347275518</v>
      </c>
      <c r="BT32" s="40">
        <f t="shared" si="102"/>
        <v>0.11593503893579765</v>
      </c>
      <c r="BU32" s="40">
        <f t="shared" si="103"/>
        <v>8.7074170554168842E-2</v>
      </c>
      <c r="BV32" s="40">
        <f t="shared" si="104"/>
        <v>0.10696085849596451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85"/>
        <v>0.10458084329000641</v>
      </c>
      <c r="CC32" s="7">
        <f t="shared" si="86"/>
        <v>0.11093108041632896</v>
      </c>
      <c r="CD32" s="7">
        <f t="shared" si="87"/>
        <v>8.379790659363294E-2</v>
      </c>
      <c r="CE32" s="7">
        <f t="shared" si="88"/>
        <v>0.10258234069965159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9"/>
        <v>0.10261419465423166</v>
      </c>
      <c r="CL32" s="7">
        <f t="shared" si="70"/>
        <v>0.10948900734985778</v>
      </c>
      <c r="CM32" s="7">
        <f t="shared" si="74"/>
        <v>8.0916369376848582E-2</v>
      </c>
      <c r="CN32" s="33">
        <f t="shared" si="71"/>
        <v>0.10076016336445705</v>
      </c>
      <c r="CO32" s="108">
        <f t="shared" si="76"/>
        <v>0.24610664083074399</v>
      </c>
      <c r="CP32" s="40">
        <f t="shared" si="75"/>
        <v>0.20199931041160069</v>
      </c>
      <c r="CQ32" s="40">
        <f t="shared" si="75"/>
        <v>0.15095932617099389</v>
      </c>
      <c r="CR32" s="40">
        <f t="shared" si="75"/>
        <v>7.5312753998650464E-2</v>
      </c>
      <c r="CS32" s="40">
        <f t="shared" si="75"/>
        <v>0.17108506180084737</v>
      </c>
      <c r="CT32" s="40">
        <f t="shared" si="75"/>
        <v>0.15932691306512942</v>
      </c>
      <c r="CU32" s="40">
        <f t="shared" si="75"/>
        <v>0.171893351318049</v>
      </c>
      <c r="CV32" s="40">
        <f t="shared" si="75"/>
        <v>0.11587060756267087</v>
      </c>
      <c r="CW32" s="48">
        <f t="shared" si="75"/>
        <v>0.16051503540575757</v>
      </c>
    </row>
    <row r="33" spans="1:101" x14ac:dyDescent="0.25">
      <c r="A33" s="89"/>
      <c r="B33" s="2" t="s">
        <v>5</v>
      </c>
      <c r="C33" s="7">
        <v>0.15859039014311144</v>
      </c>
      <c r="D33" s="7">
        <v>0.10812978221248568</v>
      </c>
      <c r="E33" s="7">
        <v>0.10256331847051134</v>
      </c>
      <c r="F33" s="7">
        <v>9.8347123988010446E-2</v>
      </c>
      <c r="G33" s="7">
        <v>8.5112211848799343E-2</v>
      </c>
      <c r="H33" s="7">
        <f t="shared" si="89"/>
        <v>0.10609456222835444</v>
      </c>
      <c r="I33" s="7">
        <f t="shared" si="90"/>
        <v>0.10487771716536964</v>
      </c>
      <c r="J33" s="7">
        <f t="shared" si="91"/>
        <v>9.124760158220846E-2</v>
      </c>
      <c r="K33" s="7">
        <f t="shared" si="92"/>
        <v>0.10297035196963393</v>
      </c>
      <c r="L33" s="7">
        <v>0.17443442253491157</v>
      </c>
      <c r="M33" s="7">
        <v>0.10539967938902833</v>
      </c>
      <c r="N33" s="7">
        <v>0.10737984237962919</v>
      </c>
      <c r="O33" s="7">
        <v>6.1380340233603829E-2</v>
      </c>
      <c r="P33" s="7">
        <v>7.2681263718855443E-2</v>
      </c>
      <c r="Q33" s="40">
        <f t="shared" si="93"/>
        <v>0.10251192991243732</v>
      </c>
      <c r="R33" s="40">
        <f t="shared" si="94"/>
        <v>0.10655653931802911</v>
      </c>
      <c r="S33" s="40">
        <f t="shared" si="95"/>
        <v>6.7442425017083182E-2</v>
      </c>
      <c r="T33" s="40">
        <f t="shared" si="96"/>
        <v>9.8070231453466494E-2</v>
      </c>
      <c r="U33" s="7">
        <v>0.16753388234644029</v>
      </c>
      <c r="V33" s="7">
        <v>0.11439295525458887</v>
      </c>
      <c r="W33" s="7">
        <v>7.7899308879603363E-2</v>
      </c>
      <c r="X33" s="7">
        <v>5.6854954549770076E-2</v>
      </c>
      <c r="Y33" s="7">
        <v>5.89726906342962E-2</v>
      </c>
      <c r="Z33" s="7">
        <f t="shared" si="77"/>
        <v>9.0652471091464751E-2</v>
      </c>
      <c r="AA33" s="7">
        <f t="shared" si="78"/>
        <v>9.3072469337652161E-2</v>
      </c>
      <c r="AB33" s="7">
        <f t="shared" si="79"/>
        <v>5.7990958674582101E-2</v>
      </c>
      <c r="AC33" s="7">
        <f t="shared" si="80"/>
        <v>8.5935444957217236E-2</v>
      </c>
      <c r="AD33" s="7">
        <v>0.15760434837216372</v>
      </c>
      <c r="AE33" s="7">
        <v>0.11147584019130713</v>
      </c>
      <c r="AF33" s="7">
        <v>8.1528063022168279E-2</v>
      </c>
      <c r="AG33" s="7">
        <v>5.686991913683051E-2</v>
      </c>
      <c r="AH33" s="7">
        <v>5.1758988958400531E-2</v>
      </c>
      <c r="AI33" s="7">
        <f t="shared" si="3"/>
        <v>9.0980025656028682E-2</v>
      </c>
      <c r="AJ33" s="7">
        <f t="shared" si="4"/>
        <v>9.3979612085807546E-2</v>
      </c>
      <c r="AK33" s="7">
        <f t="shared" si="72"/>
        <v>5.4128294339129669E-2</v>
      </c>
      <c r="AL33" s="33">
        <f t="shared" si="5"/>
        <v>8.5140128647742133E-2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7"/>
        <v>0.14793921601260926</v>
      </c>
      <c r="AS33" s="40">
        <f t="shared" si="98"/>
        <v>0.15350291887188411</v>
      </c>
      <c r="AT33" s="40">
        <f t="shared" si="99"/>
        <v>0.11019232193366922</v>
      </c>
      <c r="AU33" s="40">
        <f t="shared" si="100"/>
        <v>0.14217692490461734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81"/>
        <v>0.13890192584814492</v>
      </c>
      <c r="BB33" s="7">
        <f t="shared" si="82"/>
        <v>0.14399015669244264</v>
      </c>
      <c r="BC33" s="7">
        <f t="shared" si="83"/>
        <v>0.10030504391545558</v>
      </c>
      <c r="BD33" s="7">
        <f t="shared" si="84"/>
        <v>0.13221936651499036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66"/>
        <v>0.13244421856157568</v>
      </c>
      <c r="BK33" s="7">
        <f t="shared" si="67"/>
        <v>0.13829143488542914</v>
      </c>
      <c r="BL33" s="7">
        <f t="shared" si="73"/>
        <v>9.406153457288749E-2</v>
      </c>
      <c r="BM33" s="33">
        <f t="shared" si="68"/>
        <v>0.12650285825291119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101"/>
        <v>0.14793921601260926</v>
      </c>
      <c r="BT33" s="40">
        <f t="shared" si="102"/>
        <v>0.15350291887188411</v>
      </c>
      <c r="BU33" s="40">
        <f t="shared" si="103"/>
        <v>0.11019232193366922</v>
      </c>
      <c r="BV33" s="40">
        <f t="shared" si="104"/>
        <v>0.14217692490461734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85"/>
        <v>0.13890192584814492</v>
      </c>
      <c r="CC33" s="7">
        <f t="shared" si="86"/>
        <v>0.14399015669244264</v>
      </c>
      <c r="CD33" s="7">
        <f t="shared" si="87"/>
        <v>0.10030504391545558</v>
      </c>
      <c r="CE33" s="7">
        <f t="shared" si="88"/>
        <v>0.13221936651499036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9"/>
        <v>0.13244421856157568</v>
      </c>
      <c r="CL33" s="7">
        <f t="shared" si="70"/>
        <v>0.13829143488542914</v>
      </c>
      <c r="CM33" s="7">
        <f t="shared" si="74"/>
        <v>9.406153457288749E-2</v>
      </c>
      <c r="CN33" s="33">
        <f t="shared" si="71"/>
        <v>0.12650285825291119</v>
      </c>
      <c r="CO33" s="108">
        <f t="shared" si="76"/>
        <v>0.22320128983153065</v>
      </c>
      <c r="CP33" s="40">
        <f t="shared" si="75"/>
        <v>0.1108049944285395</v>
      </c>
      <c r="CQ33" s="40">
        <f t="shared" si="75"/>
        <v>0.10268982042320667</v>
      </c>
      <c r="CR33" s="40">
        <f t="shared" si="75"/>
        <v>9.9363870570586085E-2</v>
      </c>
      <c r="CS33" s="40">
        <f t="shared" si="75"/>
        <v>0.13546388072040669</v>
      </c>
      <c r="CT33" s="40">
        <f t="shared" si="75"/>
        <v>0.10849402559462276</v>
      </c>
      <c r="CU33" s="40">
        <f t="shared" si="75"/>
        <v>0.10601825516369406</v>
      </c>
      <c r="CV33" s="40">
        <f t="shared" si="75"/>
        <v>0.11465157699549579</v>
      </c>
      <c r="CW33" s="48">
        <f t="shared" si="75"/>
        <v>0.1112192409426061</v>
      </c>
    </row>
    <row r="34" spans="1:101" x14ac:dyDescent="0.25">
      <c r="A34" s="89"/>
      <c r="B34" s="2" t="s">
        <v>4</v>
      </c>
      <c r="C34" s="7">
        <v>3.8201384088323576E-2</v>
      </c>
      <c r="D34" s="7">
        <v>7.1143894223243478E-2</v>
      </c>
      <c r="E34" s="7">
        <v>0.12416480902281317</v>
      </c>
      <c r="F34" s="7">
        <v>0.11413864102343528</v>
      </c>
      <c r="G34" s="7">
        <v>5.0279349817383731E-2</v>
      </c>
      <c r="H34" s="7">
        <f t="shared" si="89"/>
        <v>0.10131407665770555</v>
      </c>
      <c r="I34" s="7">
        <f t="shared" si="90"/>
        <v>0.1021200169069493</v>
      </c>
      <c r="J34" s="7">
        <f t="shared" si="91"/>
        <v>7.9882994747341396E-2</v>
      </c>
      <c r="K34" s="7">
        <f t="shared" si="92"/>
        <v>9.3715155933319388E-2</v>
      </c>
      <c r="L34" s="7">
        <v>3.6826854066481965E-2</v>
      </c>
      <c r="M34" s="7">
        <v>7.1143894223243478E-2</v>
      </c>
      <c r="N34" s="7">
        <v>0.13533239185934662</v>
      </c>
      <c r="O34" s="7">
        <v>0.10691459563587237</v>
      </c>
      <c r="P34" s="7">
        <v>6.2730502371351402E-2</v>
      </c>
      <c r="Q34" s="40">
        <f t="shared" si="93"/>
        <v>0.10543571294763676</v>
      </c>
      <c r="R34" s="40">
        <f t="shared" si="94"/>
        <v>0.10864439351064598</v>
      </c>
      <c r="S34" s="40">
        <f t="shared" si="95"/>
        <v>8.3213194613182315E-2</v>
      </c>
      <c r="T34" s="40">
        <f t="shared" si="96"/>
        <v>9.9077032696388401E-2</v>
      </c>
      <c r="U34" s="7">
        <v>3.6826854066481965E-2</v>
      </c>
      <c r="V34" s="7">
        <v>6.9165707568752038E-2</v>
      </c>
      <c r="W34" s="7">
        <v>0.10634261133305552</v>
      </c>
      <c r="X34" s="7">
        <v>0.1072721483875225</v>
      </c>
      <c r="Y34" s="7">
        <v>5.0279349817383731E-2</v>
      </c>
      <c r="Z34" s="7">
        <f t="shared" si="77"/>
        <v>9.1144468072577353E-2</v>
      </c>
      <c r="AA34" s="7">
        <f t="shared" si="78"/>
        <v>9.0885369259929336E-2</v>
      </c>
      <c r="AB34" s="7">
        <f t="shared" si="79"/>
        <v>7.6699852465792431E-2</v>
      </c>
      <c r="AC34" s="7">
        <f t="shared" si="80"/>
        <v>8.5059772155903296E-2</v>
      </c>
      <c r="AD34" s="7">
        <v>3.6826854066481965E-2</v>
      </c>
      <c r="AE34" s="7">
        <v>7.4762327015335486E-2</v>
      </c>
      <c r="AF34" s="7">
        <v>9.6688145476791623E-2</v>
      </c>
      <c r="AG34" s="7">
        <v>0.1088126594308461</v>
      </c>
      <c r="AH34" s="7">
        <v>5.0279349817383731E-2</v>
      </c>
      <c r="AI34" s="7">
        <f t="shared" si="3"/>
        <v>8.8700859665196599E-2</v>
      </c>
      <c r="AJ34" s="7">
        <f t="shared" si="4"/>
        <v>8.7571929512202246E-2</v>
      </c>
      <c r="AK34" s="7">
        <f t="shared" si="72"/>
        <v>7.7413996658061646E-2</v>
      </c>
      <c r="AL34" s="33">
        <f t="shared" si="5"/>
        <v>8.2980009853297981E-2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7"/>
        <v>0.10080326910033621</v>
      </c>
      <c r="AS34" s="40">
        <f t="shared" si="98"/>
        <v>0.10082908091724804</v>
      </c>
      <c r="AT34" s="40">
        <f t="shared" si="99"/>
        <v>0.10353650757234123</v>
      </c>
      <c r="AU34" s="40">
        <f t="shared" si="100"/>
        <v>9.9445854312072798E-2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81"/>
        <v>9.9523970495108624E-2</v>
      </c>
      <c r="BB34" s="7">
        <f t="shared" si="82"/>
        <v>9.8211141101142985E-2</v>
      </c>
      <c r="BC34" s="7">
        <f t="shared" si="83"/>
        <v>0.10531770998499788</v>
      </c>
      <c r="BD34" s="7">
        <f t="shared" si="84"/>
        <v>9.8139965072837884E-2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66"/>
        <v>9.4282063028198582E-2</v>
      </c>
      <c r="BK34" s="7">
        <f t="shared" si="67"/>
        <v>9.4225457816897396E-2</v>
      </c>
      <c r="BL34" s="7">
        <f t="shared" si="73"/>
        <v>9.9050475285481915E-2</v>
      </c>
      <c r="BM34" s="33">
        <f t="shared" si="68"/>
        <v>9.3513473642102149E-2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101"/>
        <v>0.10080326910033621</v>
      </c>
      <c r="BT34" s="40">
        <f t="shared" si="102"/>
        <v>0.10082908091724804</v>
      </c>
      <c r="BU34" s="40">
        <f t="shared" si="103"/>
        <v>0.10353650757234123</v>
      </c>
      <c r="BV34" s="40">
        <f t="shared" si="104"/>
        <v>9.9445854312072798E-2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85"/>
        <v>9.9523970495108624E-2</v>
      </c>
      <c r="CC34" s="7">
        <f t="shared" si="86"/>
        <v>9.8211141101142985E-2</v>
      </c>
      <c r="CD34" s="7">
        <f t="shared" si="87"/>
        <v>0.10531770998499788</v>
      </c>
      <c r="CE34" s="7">
        <f t="shared" si="88"/>
        <v>9.8139965072837884E-2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9"/>
        <v>9.4282063028198582E-2</v>
      </c>
      <c r="CL34" s="7">
        <f t="shared" si="70"/>
        <v>9.4225457816897396E-2</v>
      </c>
      <c r="CM34" s="7">
        <f t="shared" si="74"/>
        <v>9.9050475285481915E-2</v>
      </c>
      <c r="CN34" s="33">
        <f t="shared" si="71"/>
        <v>9.3513473642102149E-2</v>
      </c>
      <c r="CO34" s="108">
        <f t="shared" si="76"/>
        <v>5.376491093923888E-2</v>
      </c>
      <c r="CP34" s="40">
        <f t="shared" si="75"/>
        <v>7.2904047726092991E-2</v>
      </c>
      <c r="CQ34" s="40">
        <f t="shared" si="75"/>
        <v>0.12431795432887056</v>
      </c>
      <c r="CR34" s="40">
        <f t="shared" si="75"/>
        <v>0.11531864577084969</v>
      </c>
      <c r="CS34" s="40">
        <f t="shared" si="75"/>
        <v>8.0024190400096534E-2</v>
      </c>
      <c r="CT34" s="40">
        <f t="shared" si="75"/>
        <v>0.10360542326700892</v>
      </c>
      <c r="CU34" s="40">
        <f t="shared" si="75"/>
        <v>0.10323056510364829</v>
      </c>
      <c r="CV34" s="40">
        <f t="shared" si="75"/>
        <v>0.10037207733788119</v>
      </c>
      <c r="CW34" s="48">
        <f t="shared" si="75"/>
        <v>0.10122261707715134</v>
      </c>
    </row>
    <row r="35" spans="1:101" x14ac:dyDescent="0.25">
      <c r="A35" s="89"/>
      <c r="B35" s="2" t="s">
        <v>3</v>
      </c>
      <c r="C35" s="7">
        <v>0</v>
      </c>
      <c r="D35" s="7">
        <v>1.3959998474470962E-2</v>
      </c>
      <c r="E35" s="7">
        <v>0.24346892102997653</v>
      </c>
      <c r="F35" s="7">
        <v>0.16928155944628917</v>
      </c>
      <c r="G35" s="7">
        <v>1.7869460481814925E-2</v>
      </c>
      <c r="H35" s="7">
        <f t="shared" si="89"/>
        <v>0.14518023362650184</v>
      </c>
      <c r="I35" s="7">
        <f t="shared" si="90"/>
        <v>0.14804475670542808</v>
      </c>
      <c r="J35" s="7">
        <f t="shared" si="91"/>
        <v>8.8060499736869205E-2</v>
      </c>
      <c r="K35" s="7">
        <f t="shared" si="92"/>
        <v>0.12622403394870838</v>
      </c>
      <c r="L35" s="7">
        <v>0</v>
      </c>
      <c r="M35" s="7">
        <v>1.3959998474470962E-2</v>
      </c>
      <c r="N35" s="7">
        <v>0.16142341493266424</v>
      </c>
      <c r="O35" s="7">
        <v>0.13903447547568343</v>
      </c>
      <c r="P35" s="7">
        <v>1.7869460481814925E-2</v>
      </c>
      <c r="Q35" s="40">
        <f t="shared" si="93"/>
        <v>0.10188814083988168</v>
      </c>
      <c r="R35" s="40">
        <f t="shared" si="94"/>
        <v>0.10011175381167745</v>
      </c>
      <c r="S35" s="40">
        <f t="shared" si="95"/>
        <v>7.4038672730628141E-2</v>
      </c>
      <c r="T35" s="40">
        <f t="shared" si="96"/>
        <v>8.9378006448331299E-2</v>
      </c>
      <c r="U35" s="7">
        <v>0</v>
      </c>
      <c r="V35" s="7">
        <v>0</v>
      </c>
      <c r="W35" s="7">
        <v>0.16204498479759116</v>
      </c>
      <c r="X35" s="7">
        <v>0.14097331013931952</v>
      </c>
      <c r="Y35" s="7">
        <v>1.7869460481814925E-2</v>
      </c>
      <c r="Z35" s="7">
        <f t="shared" si="77"/>
        <v>9.7786092630725796E-2</v>
      </c>
      <c r="AA35" s="7">
        <f t="shared" si="78"/>
        <v>9.467066625206863E-2</v>
      </c>
      <c r="AB35" s="7">
        <f t="shared" si="79"/>
        <v>7.4937470256817046E-2</v>
      </c>
      <c r="AC35" s="7">
        <f t="shared" si="80"/>
        <v>8.5886741152671045E-2</v>
      </c>
      <c r="AD35" s="7">
        <v>1.844860075590761E-2</v>
      </c>
      <c r="AE35" s="7">
        <v>0</v>
      </c>
      <c r="AF35" s="7">
        <v>0.16341444110765926</v>
      </c>
      <c r="AG35" s="7">
        <v>0.14097331013931952</v>
      </c>
      <c r="AH35" s="7">
        <v>2.3094711330860558E-2</v>
      </c>
      <c r="AI35" s="7">
        <f t="shared" si="3"/>
        <v>9.9189439538095392E-2</v>
      </c>
      <c r="AJ35" s="7">
        <f t="shared" si="4"/>
        <v>9.5470736315570986E-2</v>
      </c>
      <c r="AK35" s="7">
        <f t="shared" si="72"/>
        <v>7.7740419387762064E-2</v>
      </c>
      <c r="AL35" s="33">
        <f t="shared" si="5"/>
        <v>8.7859158316062252E-2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7"/>
        <v>5.7448352280294115E-2</v>
      </c>
      <c r="AS35" s="40">
        <f t="shared" si="98"/>
        <v>5.4581627077496725E-2</v>
      </c>
      <c r="AT35" s="40">
        <f t="shared" si="99"/>
        <v>5.1743144105587453E-2</v>
      </c>
      <c r="AU35" s="40">
        <f t="shared" si="100"/>
        <v>5.2337163440124228E-2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81"/>
        <v>5.6576238717567874E-2</v>
      </c>
      <c r="BB35" s="7">
        <f t="shared" si="82"/>
        <v>5.3492342885568103E-2</v>
      </c>
      <c r="BC35" s="7">
        <f t="shared" si="83"/>
        <v>5.2777328558173853E-2</v>
      </c>
      <c r="BD35" s="7">
        <f t="shared" si="84"/>
        <v>5.2049398296855648E-2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66"/>
        <v>5.6671415643245793E-2</v>
      </c>
      <c r="BK35" s="7">
        <f t="shared" si="67"/>
        <v>5.2820498377290165E-2</v>
      </c>
      <c r="BL35" s="7">
        <f t="shared" si="73"/>
        <v>5.5568943394089243E-2</v>
      </c>
      <c r="BM35" s="33">
        <f t="shared" si="68"/>
        <v>5.2458198214155219E-2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101"/>
        <v>5.7448352280294115E-2</v>
      </c>
      <c r="BT35" s="40">
        <f t="shared" si="102"/>
        <v>5.4581627077496725E-2</v>
      </c>
      <c r="BU35" s="40">
        <f t="shared" si="103"/>
        <v>5.1743144105587453E-2</v>
      </c>
      <c r="BV35" s="40">
        <f t="shared" si="104"/>
        <v>5.2337163440124228E-2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85"/>
        <v>5.6576238717567874E-2</v>
      </c>
      <c r="CC35" s="7">
        <f t="shared" si="86"/>
        <v>5.3492342885568103E-2</v>
      </c>
      <c r="CD35" s="7">
        <f t="shared" si="87"/>
        <v>5.2777328558173853E-2</v>
      </c>
      <c r="CE35" s="7">
        <f t="shared" si="88"/>
        <v>5.2049398296855648E-2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9"/>
        <v>5.6671415643245793E-2</v>
      </c>
      <c r="CL35" s="7">
        <f t="shared" si="70"/>
        <v>5.2820498377290165E-2</v>
      </c>
      <c r="CM35" s="7">
        <f t="shared" si="74"/>
        <v>5.5568943394089243E-2</v>
      </c>
      <c r="CN35" s="33">
        <f t="shared" si="71"/>
        <v>5.2458198214155219E-2</v>
      </c>
      <c r="CO35" s="108">
        <f t="shared" si="76"/>
        <v>0</v>
      </c>
      <c r="CP35" s="40">
        <f t="shared" si="75"/>
        <v>1.430537934633482E-2</v>
      </c>
      <c r="CQ35" s="40">
        <f t="shared" si="75"/>
        <v>0.2437692164415351</v>
      </c>
      <c r="CR35" s="40">
        <f t="shared" si="75"/>
        <v>0.17103165075634186</v>
      </c>
      <c r="CS35" s="40">
        <f t="shared" si="75"/>
        <v>2.8440883049154899E-2</v>
      </c>
      <c r="CT35" s="40">
        <f t="shared" si="75"/>
        <v>0.14846366912759076</v>
      </c>
      <c r="CU35" s="40">
        <f t="shared" si="75"/>
        <v>0.14965473330521423</v>
      </c>
      <c r="CV35" s="40">
        <f t="shared" si="75"/>
        <v>0.11064701965615364</v>
      </c>
      <c r="CW35" s="48">
        <f t="shared" si="75"/>
        <v>0.13633576049763402</v>
      </c>
    </row>
    <row r="36" spans="1:101" x14ac:dyDescent="0.25">
      <c r="A36" s="89"/>
      <c r="B36" s="2" t="s">
        <v>2</v>
      </c>
      <c r="C36" s="7">
        <v>0</v>
      </c>
      <c r="D36" s="7">
        <v>5.6392039050038603E-2</v>
      </c>
      <c r="E36" s="7">
        <v>9.5463253822915484E-2</v>
      </c>
      <c r="F36" s="7">
        <v>0.26406838005704364</v>
      </c>
      <c r="G36" s="7">
        <v>0.34035620978300157</v>
      </c>
      <c r="H36" s="7">
        <f t="shared" si="89"/>
        <v>0.10391462124531556</v>
      </c>
      <c r="I36" s="7">
        <f t="shared" si="90"/>
        <v>7.9218403830449299E-2</v>
      </c>
      <c r="J36" s="7">
        <f t="shared" si="91"/>
        <v>0.30499099070474289</v>
      </c>
      <c r="K36" s="7">
        <f t="shared" si="92"/>
        <v>0.13912007836214013</v>
      </c>
      <c r="L36" s="7">
        <v>3.220651787981756E-3</v>
      </c>
      <c r="M36" s="7">
        <v>8.5724785641840939E-2</v>
      </c>
      <c r="N36" s="7">
        <v>0.10197490166833439</v>
      </c>
      <c r="O36" s="7">
        <v>0.22229846850488602</v>
      </c>
      <c r="P36" s="7">
        <v>0.36700193049240559</v>
      </c>
      <c r="Q36" s="40">
        <f t="shared" si="93"/>
        <v>0.11065616708671924</v>
      </c>
      <c r="R36" s="40">
        <f t="shared" si="94"/>
        <v>9.5218503159992862E-2</v>
      </c>
      <c r="S36" s="40">
        <f t="shared" si="95"/>
        <v>0.29992085539885349</v>
      </c>
      <c r="T36" s="40">
        <f t="shared" si="96"/>
        <v>0.14882529729969826</v>
      </c>
      <c r="U36" s="7">
        <v>1.8518747779907255E-2</v>
      </c>
      <c r="V36" s="7">
        <v>8.8951067829042149E-2</v>
      </c>
      <c r="W36" s="7">
        <v>0.10197490166833439</v>
      </c>
      <c r="X36" s="7">
        <v>0.22694663218526404</v>
      </c>
      <c r="Y36" s="7">
        <v>0.36700193049240559</v>
      </c>
      <c r="Z36" s="7">
        <f t="shared" si="77"/>
        <v>0.1130702538287988</v>
      </c>
      <c r="AA36" s="7">
        <f t="shared" si="78"/>
        <v>9.6559911930339887E-2</v>
      </c>
      <c r="AB36" s="7">
        <f t="shared" si="79"/>
        <v>0.30207563326392939</v>
      </c>
      <c r="AC36" s="7">
        <f t="shared" si="80"/>
        <v>0.15087993362613733</v>
      </c>
      <c r="AD36" s="7">
        <v>3.6826854066481965E-2</v>
      </c>
      <c r="AE36" s="7">
        <v>8.6230123003657969E-2</v>
      </c>
      <c r="AF36" s="7">
        <v>0.10191007877778026</v>
      </c>
      <c r="AG36" s="7">
        <v>0.22229846850488602</v>
      </c>
      <c r="AH36" s="7">
        <v>0.36585067538123461</v>
      </c>
      <c r="AI36" s="7">
        <f t="shared" si="3"/>
        <v>0.1121743830726112</v>
      </c>
      <c r="AJ36" s="7">
        <f t="shared" si="4"/>
        <v>9.5390738877042247E-2</v>
      </c>
      <c r="AK36" s="7">
        <f t="shared" si="72"/>
        <v>0.29930329471007966</v>
      </c>
      <c r="AL36" s="33">
        <f t="shared" si="5"/>
        <v>0.14994603689062316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7"/>
        <v>0.1424340179373155</v>
      </c>
      <c r="AS36" s="40">
        <f t="shared" si="98"/>
        <v>0.13068754812863401</v>
      </c>
      <c r="AT36" s="40">
        <f t="shared" si="99"/>
        <v>0.23760770414228322</v>
      </c>
      <c r="AU36" s="40">
        <f t="shared" si="100"/>
        <v>0.15735924224549147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81"/>
        <v>0.14408410336507221</v>
      </c>
      <c r="BB36" s="7">
        <f t="shared" si="82"/>
        <v>0.13239608833242533</v>
      </c>
      <c r="BC36" s="7">
        <f t="shared" si="83"/>
        <v>0.23686040259050298</v>
      </c>
      <c r="BD36" s="7">
        <f t="shared" si="84"/>
        <v>0.15851693717753501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66"/>
        <v>0.1380673049226995</v>
      </c>
      <c r="BK36" s="7">
        <f t="shared" si="67"/>
        <v>0.12561709082227809</v>
      </c>
      <c r="BL36" s="7">
        <f t="shared" si="73"/>
        <v>0.23530112274940634</v>
      </c>
      <c r="BM36" s="33">
        <f t="shared" si="68"/>
        <v>0.15351404641316102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101"/>
        <v>0.1424340179373155</v>
      </c>
      <c r="BT36" s="40">
        <f t="shared" si="102"/>
        <v>0.13068754812863401</v>
      </c>
      <c r="BU36" s="40">
        <f t="shared" si="103"/>
        <v>0.23760770414228322</v>
      </c>
      <c r="BV36" s="40">
        <f t="shared" si="104"/>
        <v>0.15735924224549147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85"/>
        <v>0.14408410336507221</v>
      </c>
      <c r="CC36" s="7">
        <f t="shared" si="86"/>
        <v>0.13239608833242533</v>
      </c>
      <c r="CD36" s="7">
        <f t="shared" si="87"/>
        <v>0.23686040259050298</v>
      </c>
      <c r="CE36" s="7">
        <f t="shared" si="88"/>
        <v>0.15851693717753501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9"/>
        <v>0.1380673049226995</v>
      </c>
      <c r="CL36" s="7">
        <f t="shared" si="70"/>
        <v>0.12561709082227809</v>
      </c>
      <c r="CM36" s="7">
        <f t="shared" si="74"/>
        <v>0.23530112274940634</v>
      </c>
      <c r="CN36" s="33">
        <f t="shared" si="71"/>
        <v>0.15351404641316102</v>
      </c>
      <c r="CO36" s="108">
        <f t="shared" si="76"/>
        <v>0</v>
      </c>
      <c r="CP36" s="40">
        <f t="shared" si="75"/>
        <v>5.7787220550158447E-2</v>
      </c>
      <c r="CQ36" s="40">
        <f t="shared" si="75"/>
        <v>9.5580998531251155E-2</v>
      </c>
      <c r="CR36" s="40">
        <f t="shared" si="75"/>
        <v>0.26679841030197504</v>
      </c>
      <c r="CS36" s="40">
        <f t="shared" si="75"/>
        <v>0.54170808163699069</v>
      </c>
      <c r="CT36" s="40">
        <f t="shared" si="75"/>
        <v>0.10626478247564435</v>
      </c>
      <c r="CU36" s="40">
        <f t="shared" si="75"/>
        <v>8.0079898551894957E-2</v>
      </c>
      <c r="CV36" s="40">
        <f t="shared" si="75"/>
        <v>0.38321772241009128</v>
      </c>
      <c r="CW36" s="48">
        <f t="shared" si="75"/>
        <v>0.15026489877276578</v>
      </c>
    </row>
    <row r="37" spans="1:101" ht="15.75" thickBot="1" x14ac:dyDescent="0.3">
      <c r="A37" s="90"/>
      <c r="B37" s="34" t="s">
        <v>1</v>
      </c>
      <c r="C37" s="35">
        <v>0</v>
      </c>
      <c r="D37" s="35">
        <v>0</v>
      </c>
      <c r="E37" s="35">
        <v>1.6838753778746468E-2</v>
      </c>
      <c r="F37" s="35">
        <v>1.7743772642109419E-2</v>
      </c>
      <c r="G37" s="35">
        <v>1.7869460481814925E-2</v>
      </c>
      <c r="H37" s="35">
        <f t="shared" si="89"/>
        <v>1.0629226318798625E-2</v>
      </c>
      <c r="I37" s="35">
        <f t="shared" si="90"/>
        <v>9.8376141728772799E-3</v>
      </c>
      <c r="J37" s="35">
        <f t="shared" si="91"/>
        <v>1.7811194595858729E-2</v>
      </c>
      <c r="K37" s="35">
        <f t="shared" si="92"/>
        <v>1.1707275890865391E-2</v>
      </c>
      <c r="L37" s="35">
        <v>0</v>
      </c>
      <c r="M37" s="35">
        <v>0</v>
      </c>
      <c r="N37" s="35">
        <v>1.6838753778746468E-2</v>
      </c>
      <c r="O37" s="35">
        <v>1.7743772642109419E-2</v>
      </c>
      <c r="P37" s="35">
        <v>1.7869460481814925E-2</v>
      </c>
      <c r="Q37" s="43">
        <f t="shared" si="93"/>
        <v>1.0629226318798625E-2</v>
      </c>
      <c r="R37" s="43">
        <f t="shared" si="94"/>
        <v>9.8376141728772799E-3</v>
      </c>
      <c r="S37" s="43">
        <f t="shared" si="95"/>
        <v>1.7811194595858729E-2</v>
      </c>
      <c r="T37" s="43">
        <f t="shared" si="96"/>
        <v>1.1707275890865391E-2</v>
      </c>
      <c r="U37" s="35">
        <v>0</v>
      </c>
      <c r="V37" s="35">
        <v>0</v>
      </c>
      <c r="W37" s="35">
        <v>1.6838753778746468E-2</v>
      </c>
      <c r="X37" s="35">
        <v>1.7743772642109419E-2</v>
      </c>
      <c r="Y37" s="35">
        <v>1.7869460481814925E-2</v>
      </c>
      <c r="Z37" s="35">
        <f t="shared" si="77"/>
        <v>1.0629226318798625E-2</v>
      </c>
      <c r="AA37" s="35">
        <f t="shared" si="78"/>
        <v>9.8376141728772799E-3</v>
      </c>
      <c r="AB37" s="35">
        <f t="shared" si="79"/>
        <v>1.7811194595858729E-2</v>
      </c>
      <c r="AC37" s="35">
        <f t="shared" si="80"/>
        <v>1.1707275890865391E-2</v>
      </c>
      <c r="AD37" s="35">
        <v>0</v>
      </c>
      <c r="AE37" s="35">
        <v>0</v>
      </c>
      <c r="AF37" s="35">
        <v>1.6838753778746468E-2</v>
      </c>
      <c r="AG37" s="35">
        <v>1.7743772642109419E-2</v>
      </c>
      <c r="AH37" s="35">
        <v>1.7869460481814925E-2</v>
      </c>
      <c r="AI37" s="35">
        <f t="shared" si="3"/>
        <v>1.0629226318798625E-2</v>
      </c>
      <c r="AJ37" s="35">
        <f t="shared" si="4"/>
        <v>9.8376141728772799E-3</v>
      </c>
      <c r="AK37" s="35">
        <f t="shared" si="72"/>
        <v>1.7811194595858729E-2</v>
      </c>
      <c r="AL37" s="36">
        <f t="shared" si="5"/>
        <v>1.1707275890865391E-2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7"/>
        <v>3.5900631439220926E-2</v>
      </c>
      <c r="AS37" s="43">
        <f t="shared" si="98"/>
        <v>2.7737377375156105E-2</v>
      </c>
      <c r="AT37" s="43">
        <f t="shared" si="99"/>
        <v>7.9079361728145101E-2</v>
      </c>
      <c r="AU37" s="43">
        <f t="shared" si="100"/>
        <v>4.1315523882246151E-2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81"/>
        <v>3.5718211575655731E-2</v>
      </c>
      <c r="BB37" s="35">
        <f t="shared" si="82"/>
        <v>2.7737377375156105E-2</v>
      </c>
      <c r="BC37" s="35">
        <f t="shared" si="83"/>
        <v>8.7270110984097551E-2</v>
      </c>
      <c r="BD37" s="35">
        <f t="shared" si="84"/>
        <v>4.3441189362589928E-2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66"/>
        <v>6.4028698163307474E-2</v>
      </c>
      <c r="BK37" s="35">
        <f t="shared" si="67"/>
        <v>5.8516216931581037E-2</v>
      </c>
      <c r="BL37" s="35">
        <f t="shared" si="73"/>
        <v>8.3971220117360454E-2</v>
      </c>
      <c r="BM37" s="36">
        <f t="shared" si="68"/>
        <v>6.5255404200724232E-2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101"/>
        <v>3.5900631439220926E-2</v>
      </c>
      <c r="BT37" s="43">
        <f t="shared" si="102"/>
        <v>2.7737377375156105E-2</v>
      </c>
      <c r="BU37" s="43">
        <f t="shared" si="103"/>
        <v>7.9079361728145101E-2</v>
      </c>
      <c r="BV37" s="43">
        <f t="shared" si="104"/>
        <v>4.1315523882246151E-2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85"/>
        <v>3.5718211575655731E-2</v>
      </c>
      <c r="CC37" s="35">
        <f t="shared" si="86"/>
        <v>2.7737377375156105E-2</v>
      </c>
      <c r="CD37" s="35">
        <f t="shared" si="87"/>
        <v>8.7270110984097551E-2</v>
      </c>
      <c r="CE37" s="35">
        <f t="shared" si="88"/>
        <v>4.3441189362589928E-2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9"/>
        <v>6.4028698163307474E-2</v>
      </c>
      <c r="CL37" s="35">
        <f t="shared" si="70"/>
        <v>5.8516216931581037E-2</v>
      </c>
      <c r="CM37" s="35">
        <f t="shared" si="74"/>
        <v>8.3971220117360454E-2</v>
      </c>
      <c r="CN37" s="36">
        <f t="shared" si="71"/>
        <v>6.5255404200724232E-2</v>
      </c>
      <c r="CO37" s="111">
        <f t="shared" si="76"/>
        <v>0</v>
      </c>
      <c r="CP37" s="43">
        <f t="shared" si="75"/>
        <v>0</v>
      </c>
      <c r="CQ37" s="43">
        <f t="shared" si="75"/>
        <v>1.6859522756054662E-2</v>
      </c>
      <c r="CR37" s="43">
        <f t="shared" si="75"/>
        <v>1.7927213900626175E-2</v>
      </c>
      <c r="CS37" s="43">
        <f t="shared" si="75"/>
        <v>2.8440883049154899E-2</v>
      </c>
      <c r="CT37" s="43">
        <f t="shared" si="75"/>
        <v>1.0869619781272578E-2</v>
      </c>
      <c r="CU37" s="43">
        <f t="shared" si="75"/>
        <v>9.9445975539069181E-3</v>
      </c>
      <c r="CV37" s="43">
        <f t="shared" si="75"/>
        <v>2.2379564100093809E-2</v>
      </c>
      <c r="CW37" s="50">
        <f t="shared" si="75"/>
        <v>1.2645138267291781E-2</v>
      </c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7"/>
  <sheetViews>
    <sheetView topLeftCell="BM1" zoomScale="69" zoomScaleNormal="69" workbookViewId="0">
      <selection activeCell="CO2" sqref="CO2:CW37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</cols>
  <sheetData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100" t="s">
        <v>73</v>
      </c>
      <c r="CP2" s="101"/>
      <c r="CQ2" s="101"/>
      <c r="CR2" s="101"/>
      <c r="CS2" s="101"/>
      <c r="CT2" s="101"/>
      <c r="CU2" s="101"/>
      <c r="CV2" s="101"/>
      <c r="CW2" s="102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5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34</v>
      </c>
      <c r="D5" s="28">
        <v>38</v>
      </c>
      <c r="E5" s="28">
        <v>38</v>
      </c>
      <c r="F5" s="28">
        <v>35</v>
      </c>
      <c r="G5" s="28">
        <v>38</v>
      </c>
      <c r="H5" s="28">
        <v>38</v>
      </c>
      <c r="I5" s="28">
        <v>38</v>
      </c>
      <c r="J5" s="28">
        <v>38</v>
      </c>
      <c r="K5" s="28">
        <v>38</v>
      </c>
      <c r="L5" s="28">
        <v>38</v>
      </c>
      <c r="M5" s="28">
        <v>38</v>
      </c>
      <c r="N5" s="28">
        <v>38</v>
      </c>
      <c r="O5" s="28">
        <v>38</v>
      </c>
      <c r="P5" s="28">
        <v>38</v>
      </c>
      <c r="Q5" s="28">
        <v>38</v>
      </c>
      <c r="R5" s="28">
        <v>38</v>
      </c>
      <c r="S5" s="28">
        <v>38</v>
      </c>
      <c r="T5" s="28">
        <v>38</v>
      </c>
      <c r="U5" s="28">
        <v>38</v>
      </c>
      <c r="V5" s="28">
        <v>38</v>
      </c>
      <c r="W5" s="28">
        <v>38</v>
      </c>
      <c r="X5" s="28">
        <v>38</v>
      </c>
      <c r="Y5" s="28">
        <v>38</v>
      </c>
      <c r="Z5" s="28">
        <v>38</v>
      </c>
      <c r="AA5" s="28">
        <v>38</v>
      </c>
      <c r="AB5" s="28">
        <v>38</v>
      </c>
      <c r="AC5" s="28">
        <v>38</v>
      </c>
      <c r="AD5" s="28">
        <v>38</v>
      </c>
      <c r="AE5" s="28">
        <v>38</v>
      </c>
      <c r="AF5" s="28">
        <v>38</v>
      </c>
      <c r="AG5" s="28">
        <v>38</v>
      </c>
      <c r="AH5" s="28">
        <v>38</v>
      </c>
      <c r="AI5" s="28">
        <v>38</v>
      </c>
      <c r="AJ5" s="28">
        <v>38</v>
      </c>
      <c r="AK5" s="28">
        <v>38</v>
      </c>
      <c r="AL5" s="28">
        <v>38</v>
      </c>
      <c r="AM5" s="28">
        <f t="shared" ref="AM5:BR5" si="1">L5</f>
        <v>38</v>
      </c>
      <c r="AN5" s="28">
        <f t="shared" si="1"/>
        <v>38</v>
      </c>
      <c r="AO5" s="28">
        <f t="shared" si="1"/>
        <v>38</v>
      </c>
      <c r="AP5" s="28">
        <f t="shared" si="1"/>
        <v>38</v>
      </c>
      <c r="AQ5" s="28">
        <f t="shared" si="1"/>
        <v>38</v>
      </c>
      <c r="AR5" s="28">
        <f t="shared" si="1"/>
        <v>38</v>
      </c>
      <c r="AS5" s="28">
        <f t="shared" si="1"/>
        <v>38</v>
      </c>
      <c r="AT5" s="28">
        <f t="shared" si="1"/>
        <v>38</v>
      </c>
      <c r="AU5" s="28">
        <f t="shared" si="1"/>
        <v>38</v>
      </c>
      <c r="AV5" s="28">
        <f t="shared" si="1"/>
        <v>38</v>
      </c>
      <c r="AW5" s="28">
        <f t="shared" si="1"/>
        <v>38</v>
      </c>
      <c r="AX5" s="28">
        <f t="shared" si="1"/>
        <v>38</v>
      </c>
      <c r="AY5" s="28">
        <f t="shared" si="1"/>
        <v>38</v>
      </c>
      <c r="AZ5" s="28">
        <f t="shared" si="1"/>
        <v>38</v>
      </c>
      <c r="BA5" s="28">
        <f t="shared" si="1"/>
        <v>38</v>
      </c>
      <c r="BB5" s="28">
        <f t="shared" si="1"/>
        <v>38</v>
      </c>
      <c r="BC5" s="28">
        <f t="shared" si="1"/>
        <v>38</v>
      </c>
      <c r="BD5" s="28">
        <f t="shared" si="1"/>
        <v>38</v>
      </c>
      <c r="BE5" s="28">
        <f t="shared" si="1"/>
        <v>38</v>
      </c>
      <c r="BF5" s="28">
        <f t="shared" si="1"/>
        <v>38</v>
      </c>
      <c r="BG5" s="28">
        <f t="shared" si="1"/>
        <v>38</v>
      </c>
      <c r="BH5" s="28">
        <f t="shared" si="1"/>
        <v>38</v>
      </c>
      <c r="BI5" s="28">
        <f t="shared" si="1"/>
        <v>38</v>
      </c>
      <c r="BJ5" s="28">
        <f t="shared" si="1"/>
        <v>38</v>
      </c>
      <c r="BK5" s="28">
        <f t="shared" si="1"/>
        <v>38</v>
      </c>
      <c r="BL5" s="28">
        <f t="shared" si="1"/>
        <v>38</v>
      </c>
      <c r="BM5" s="28">
        <f t="shared" si="1"/>
        <v>38</v>
      </c>
      <c r="BN5" s="28">
        <f t="shared" si="1"/>
        <v>38</v>
      </c>
      <c r="BO5" s="28">
        <f t="shared" si="1"/>
        <v>38</v>
      </c>
      <c r="BP5" s="28">
        <f t="shared" si="1"/>
        <v>38</v>
      </c>
      <c r="BQ5" s="28">
        <f t="shared" si="1"/>
        <v>38</v>
      </c>
      <c r="BR5" s="28">
        <f t="shared" si="1"/>
        <v>38</v>
      </c>
      <c r="BS5" s="28">
        <f t="shared" ref="BS5:CN5" si="2">AR5</f>
        <v>38</v>
      </c>
      <c r="BT5" s="28">
        <f t="shared" si="2"/>
        <v>38</v>
      </c>
      <c r="BU5" s="28">
        <f t="shared" si="2"/>
        <v>38</v>
      </c>
      <c r="BV5" s="28">
        <f t="shared" si="2"/>
        <v>38</v>
      </c>
      <c r="BW5" s="28">
        <f t="shared" si="2"/>
        <v>38</v>
      </c>
      <c r="BX5" s="28">
        <f t="shared" si="2"/>
        <v>38</v>
      </c>
      <c r="BY5" s="28">
        <f t="shared" si="2"/>
        <v>38</v>
      </c>
      <c r="BZ5" s="28">
        <f t="shared" si="2"/>
        <v>38</v>
      </c>
      <c r="CA5" s="28">
        <f t="shared" si="2"/>
        <v>38</v>
      </c>
      <c r="CB5" s="28">
        <f t="shared" si="2"/>
        <v>38</v>
      </c>
      <c r="CC5" s="28">
        <f t="shared" si="2"/>
        <v>38</v>
      </c>
      <c r="CD5" s="28">
        <f t="shared" si="2"/>
        <v>38</v>
      </c>
      <c r="CE5" s="28">
        <f t="shared" si="2"/>
        <v>38</v>
      </c>
      <c r="CF5" s="28">
        <f t="shared" si="2"/>
        <v>38</v>
      </c>
      <c r="CG5" s="28">
        <f t="shared" si="2"/>
        <v>38</v>
      </c>
      <c r="CH5" s="28">
        <f t="shared" si="2"/>
        <v>38</v>
      </c>
      <c r="CI5" s="28">
        <f t="shared" si="2"/>
        <v>38</v>
      </c>
      <c r="CJ5" s="28">
        <f t="shared" si="2"/>
        <v>38</v>
      </c>
      <c r="CK5" s="28">
        <f t="shared" si="2"/>
        <v>38</v>
      </c>
      <c r="CL5" s="28">
        <f t="shared" si="2"/>
        <v>38</v>
      </c>
      <c r="CM5" s="28">
        <f t="shared" si="2"/>
        <v>38</v>
      </c>
      <c r="CN5" s="28">
        <f t="shared" si="2"/>
        <v>38</v>
      </c>
      <c r="CO5" s="28">
        <f>C5</f>
        <v>34</v>
      </c>
      <c r="CP5" s="28">
        <f t="shared" si="0"/>
        <v>38</v>
      </c>
      <c r="CQ5" s="28">
        <f t="shared" si="0"/>
        <v>38</v>
      </c>
      <c r="CR5" s="28">
        <f t="shared" si="0"/>
        <v>35</v>
      </c>
      <c r="CS5" s="28">
        <f t="shared" si="0"/>
        <v>38</v>
      </c>
      <c r="CT5" s="28">
        <f t="shared" si="0"/>
        <v>38</v>
      </c>
      <c r="CU5" s="28">
        <f t="shared" si="0"/>
        <v>38</v>
      </c>
      <c r="CV5" s="28">
        <f t="shared" si="0"/>
        <v>38</v>
      </c>
      <c r="CW5" s="28">
        <f t="shared" si="0"/>
        <v>38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1.3446569920753871E-2</v>
      </c>
      <c r="F6" s="31">
        <v>4.6362649294522745E-2</v>
      </c>
      <c r="G6" s="31">
        <v>0.23229557389287561</v>
      </c>
      <c r="H6" s="31">
        <f>(C6*cis_wt_mild+D6*First_line_Wt_mild+E6*Sec_Line_wt_mild+F6*Active_Wt_mild)/SUM(cis_wt_mild,First_line_Wt_mild,Sec_Line_wt_mild,Active_Wt_mild)</f>
        <v>1.0732275032885201E-2</v>
      </c>
      <c r="I6" s="31">
        <f>(D6*First_line_Wt_mild+E6*Sec_Line_wt_mild)/SUM(First_line_Wt_mild,Sec_Line_wt_mild)</f>
        <v>7.1692869885893124E-3</v>
      </c>
      <c r="J6" s="31">
        <f>(F6*Active_Wt_mild+G6*NonActive_Wt_mild)/SUM(Active_Wt_mild,NonActive_Wt_mild)</f>
        <v>0.15840383100620184</v>
      </c>
      <c r="K6" s="31">
        <f>(C6*cis_wt_mild+D6*First_line_Wt_mild+E6*Sec_Line_wt_mild+F6*Active_Wt_mild+G6*NonActive_Wt_mild)/SUM(cis_wt_mild,First_line_Wt_mild,Sec_Line_wt_mild,Active_Wt_mild,NonActive_Wt_mild)</f>
        <v>4.3131477912640076E-2</v>
      </c>
      <c r="L6" s="32"/>
      <c r="M6" s="32"/>
      <c r="N6" s="31">
        <v>1.1078496042134112E-2</v>
      </c>
      <c r="O6" s="31">
        <v>3.2564102564360695E-2</v>
      </c>
      <c r="P6" s="31">
        <v>0.18270817704381084</v>
      </c>
      <c r="Q6" s="39">
        <f>(L6*cis_wt_mild+M6*First_line_Wt_mild+N6*Sec_Line_wt_mild+O6*Active_Wt_mild)/SUM(cis_wt_mild,First_line_Wt_mild,Sec_Line_wt_mild,Active_Wt_mild)</f>
        <v>8.2058568122344907E-3</v>
      </c>
      <c r="R6" s="39">
        <f>(M6*First_line_Wt_mild+N6*Sec_Line_wt_mild)/SUM(First_line_Wt_mild,Sec_Line_wt_mild)</f>
        <v>5.9067046835061861E-3</v>
      </c>
      <c r="S6" s="39">
        <f>(O6*Active_Wt_mild+P6*NonActive_Wt_mild)/SUM(Active_Wt_mild,NonActive_Wt_mild)</f>
        <v>0.12303930789995716</v>
      </c>
      <c r="T6" s="39">
        <f>(L6*cis_wt_mild+M6*First_line_Wt_mild+N6*Sec_Line_wt_mild+O6*Active_Wt_mild+P6*NonActive_Wt_mild)/SUM(cis_wt_mild,First_line_Wt_mild,Sec_Line_wt_mild,Active_Wt_mild,NonActive_Wt_mild)</f>
        <v>3.3723332428733092E-2</v>
      </c>
      <c r="U6" s="32"/>
      <c r="V6" s="32"/>
      <c r="W6" s="31">
        <v>1.7490105540695598E-2</v>
      </c>
      <c r="X6" s="31">
        <v>3.1314102564885468E-2</v>
      </c>
      <c r="Y6" s="31">
        <v>0.1642910727676665</v>
      </c>
      <c r="Z6" s="39">
        <f>(U6*cis_wt_mild+V6*First_line_Wt_mild+W6*Sec_Line_wt_mild+X6*Active_Wt_mild)/SUM(cis_wt_mild,First_line_Wt_mild,Sec_Line_wt_mild,Active_Wt_mild)</f>
        <v>1.0684926706609987E-2</v>
      </c>
      <c r="AA6" s="39">
        <f>(V6*First_line_Wt_mild+W6*Sec_Line_wt_mild)/SUM(First_line_Wt_mild,Sec_Line_wt_mild)</f>
        <v>9.3251726515346765E-3</v>
      </c>
      <c r="AB6" s="39">
        <f>(X6*Active_Wt_mild+Y6*NonActive_Wt_mild)/SUM(Active_Wt_mild,NonActive_Wt_mild)</f>
        <v>0.11144459539794613</v>
      </c>
      <c r="AC6" s="39">
        <f>(U6*cis_wt_mild+V6*First_line_Wt_mild+W6*Sec_Line_wt_mild+X6*Active_Wt_mild+Y6*NonActive_Wt_mild)/SUM(cis_wt_mild,First_line_Wt_mild,Sec_Line_wt_mild,Active_Wt_mild,NonActive_Wt_mild)</f>
        <v>3.3146754615005151E-2</v>
      </c>
      <c r="AD6" s="32"/>
      <c r="AE6" s="32"/>
      <c r="AF6" s="31">
        <v>1.1632585751859565E-2</v>
      </c>
      <c r="AG6" s="31">
        <v>2.2841880342243194E-2</v>
      </c>
      <c r="AH6" s="31">
        <v>0.16191297824413747</v>
      </c>
      <c r="AI6" s="39">
        <f t="shared" ref="AI6:AI37" si="3">(AD6*cis_wt_mild+AE6*First_line_Wt_mild+AF6*Sec_Line_wt_mild+AG6*Active_Wt_mild)/SUM(cis_wt_mild,First_line_Wt_mild,Sec_Line_wt_mild,Active_Wt_mild)</f>
        <v>7.3341047688735136E-3</v>
      </c>
      <c r="AJ6" s="39">
        <f t="shared" ref="AJ6:AJ37" si="4">(AE6*First_line_Wt_mild+AF6*Sec_Line_wt_mild)/SUM(First_line_Wt_mild,Sec_Line_wt_mild)</f>
        <v>6.2021278412227685E-3</v>
      </c>
      <c r="AK6" s="39">
        <f>(AG6*Active_Wt_mild+AH6*NonActive_Wt_mild)/SUM(Active_Wt_mild,NonActive_Wt_mild)</f>
        <v>0.10664462901910061</v>
      </c>
      <c r="AL6" s="39">
        <f t="shared" ref="AL6:AL37" si="5">(AD6*cis_wt_mild+AE6*First_line_Wt_mild+AF6*Sec_Line_wt_mild+AG6*Active_Wt_mild+AH6*NonActive_Wt_mild)/SUM(cis_wt_mild,First_line_Wt_mild,Sec_Line_wt_mild,Active_Wt_mild,NonActive_Wt_mild)</f>
        <v>2.9938174614456661E-2</v>
      </c>
      <c r="AM6" s="32"/>
      <c r="AN6" s="32"/>
      <c r="AO6" s="31">
        <f>$E6+(N6-$E6)*Other_Factor</f>
        <v>1.1961399948504384E-2</v>
      </c>
      <c r="AP6" s="31">
        <f>$F6+(O6-$F6)*Other_Factor</f>
        <v>3.7708701692067637E-2</v>
      </c>
      <c r="AQ6" s="31">
        <f>$G6+(P6-$G6)*Other_Factor</f>
        <v>0.20119615868156701</v>
      </c>
      <c r="AR6" s="39">
        <f>$H6+(Q6-$H6)*Other_Factor</f>
        <v>9.1477972374367847E-3</v>
      </c>
      <c r="AS6" s="39">
        <f>$I6+(R6-$I6)*Other_Factor</f>
        <v>6.3774412003591158E-3</v>
      </c>
      <c r="AT6" s="39">
        <f>$J6+(S6-$J6)*Other_Factor</f>
        <v>0.1362244858960186</v>
      </c>
      <c r="AU6" s="39">
        <f>$K6+(T6-$K6)*Other_Factor</f>
        <v>3.7231030594080353E-2</v>
      </c>
      <c r="AV6" s="32"/>
      <c r="AW6" s="32"/>
      <c r="AX6" s="31">
        <f>$E6+(W6-$E6)*Other_Factor</f>
        <v>1.5982528675536855E-2</v>
      </c>
      <c r="AY6" s="31">
        <f>$F6+(X6-$F6)*Other_Factor</f>
        <v>3.6924747069159276E-2</v>
      </c>
      <c r="AZ6" s="31">
        <f>$G6+(Y6-$G6)*Other_Factor</f>
        <v>0.189645619446423</v>
      </c>
      <c r="BA6" s="39">
        <f>$H6+(Z6-$H6)*Other_Factor</f>
        <v>1.0702579881456393E-2</v>
      </c>
      <c r="BB6" s="39">
        <f>$I6+(AA6-$I6)*Other_Factor</f>
        <v>8.5213802146992396E-3</v>
      </c>
      <c r="BC6" s="39">
        <f>$J6+(AB6-$J6)*Other_Factor</f>
        <v>0.1289527031191699</v>
      </c>
      <c r="BD6" s="39">
        <f>$K6+(AC6-$K6)*Other_Factor</f>
        <v>3.686942191989781E-2</v>
      </c>
      <c r="BE6" s="32"/>
      <c r="BF6" s="32"/>
      <c r="BG6" s="31">
        <f>$E6+(AF6-$E6)*Other_Factor</f>
        <v>1.2308904900206447E-2</v>
      </c>
      <c r="BH6" s="31">
        <f>$F6+(AG6-$F6)*Other_Factor</f>
        <v>3.1611276844730724E-2</v>
      </c>
      <c r="BI6" s="31">
        <f>$G6+(AH6-$G6)*Other_Factor</f>
        <v>0.18815416488944994</v>
      </c>
      <c r="BJ6" s="39">
        <f>$H6+(AI6-$H6)*Other_Factor</f>
        <v>8.6010660016691415E-3</v>
      </c>
      <c r="BK6" s="39">
        <f>$I6+(AJ6-$I6)*Other_Factor</f>
        <v>6.5627198806017788E-3</v>
      </c>
      <c r="BL6" s="39">
        <f>$J6+(AK6-$J6)*Other_Factor</f>
        <v>0.12594233845190558</v>
      </c>
      <c r="BM6" s="39">
        <f>$K6+(AL6-$K6)*Other_Factor</f>
        <v>3.485711701953198E-2</v>
      </c>
      <c r="BN6" s="47"/>
      <c r="BO6" s="47"/>
      <c r="BP6" s="39">
        <f t="shared" ref="BP6:BV7" si="6">AO6*(1-SUM(BP$11:BP$13))/(SUM(AO$6:AO$21)-SUM(AO$11:AO$13))</f>
        <v>1.2000337769195121E-2</v>
      </c>
      <c r="BQ6" s="39">
        <f t="shared" si="6"/>
        <v>3.7907257667953546E-2</v>
      </c>
      <c r="BR6" s="39">
        <f t="shared" si="6"/>
        <v>0.20183928587596175</v>
      </c>
      <c r="BS6" s="39">
        <f t="shared" si="6"/>
        <v>9.1728003501169528E-3</v>
      </c>
      <c r="BT6" s="39">
        <f t="shared" si="6"/>
        <v>6.3946305076070832E-3</v>
      </c>
      <c r="BU6" s="39">
        <f t="shared" si="6"/>
        <v>0.13676833443978823</v>
      </c>
      <c r="BV6" s="39">
        <f t="shared" si="6"/>
        <v>3.7335286254269844E-2</v>
      </c>
      <c r="BW6" s="47"/>
      <c r="BX6" s="47"/>
      <c r="BY6" s="39">
        <f t="shared" ref="BY6:CE7" si="7">AX6*(1-SUM(BY$11:BY$13))/(SUM(AX$6:AX$21)-SUM(AX$11:AX$13))</f>
        <v>1.6031054736587679E-2</v>
      </c>
      <c r="BZ6" s="39">
        <f t="shared" si="7"/>
        <v>3.7114012226905656E-2</v>
      </c>
      <c r="CA6" s="39">
        <f t="shared" si="7"/>
        <v>0.19021018980549892</v>
      </c>
      <c r="CB6" s="39">
        <f t="shared" si="7"/>
        <v>1.0730777099191294E-2</v>
      </c>
      <c r="CC6" s="39">
        <f t="shared" si="7"/>
        <v>8.5432591268693927E-3</v>
      </c>
      <c r="CD6" s="39">
        <f t="shared" si="7"/>
        <v>0.12944214451986566</v>
      </c>
      <c r="CE6" s="39">
        <f t="shared" si="7"/>
        <v>3.6968411756817712E-2</v>
      </c>
      <c r="CF6" s="47"/>
      <c r="CG6" s="47"/>
      <c r="CH6" s="39">
        <f t="shared" ref="CH6:CN7" si="8">BG6*(1-SUM(CH$11:CH$13))/(SUM(BG$6:BG$21)-SUM(BG$11:BG$13))</f>
        <v>1.23018169390775E-2</v>
      </c>
      <c r="CI6" s="39">
        <f t="shared" si="8"/>
        <v>3.1664399596440601E-2</v>
      </c>
      <c r="CJ6" s="39">
        <f t="shared" si="8"/>
        <v>0.18842509750747283</v>
      </c>
      <c r="CK6" s="39">
        <f t="shared" si="8"/>
        <v>8.5998714319871737E-3</v>
      </c>
      <c r="CL6" s="39">
        <f t="shared" si="8"/>
        <v>6.5603093218580084E-3</v>
      </c>
      <c r="CM6" s="39">
        <f t="shared" si="8"/>
        <v>0.12613524584767383</v>
      </c>
      <c r="CN6" s="39">
        <f t="shared" si="8"/>
        <v>3.4860549952970978E-2</v>
      </c>
      <c r="CO6" s="103"/>
      <c r="CP6" s="104"/>
      <c r="CQ6" s="104"/>
      <c r="CR6" s="104"/>
      <c r="CS6" s="104"/>
      <c r="CT6" s="104"/>
      <c r="CU6" s="104"/>
      <c r="CV6" s="104"/>
      <c r="CW6" s="105"/>
    </row>
    <row r="7" spans="1:101" x14ac:dyDescent="0.25">
      <c r="A7" s="89"/>
      <c r="B7" s="2" t="s">
        <v>15</v>
      </c>
      <c r="C7" s="7">
        <v>0.16552795031075904</v>
      </c>
      <c r="D7" s="7">
        <v>2.7093175852800449E-2</v>
      </c>
      <c r="E7" s="7">
        <v>1.315963060664096E-2</v>
      </c>
      <c r="F7" s="7">
        <v>4.145494028234329E-2</v>
      </c>
      <c r="G7" s="7">
        <v>4.9879969993368543E-2</v>
      </c>
      <c r="H7" s="7">
        <f>(C7*cis_wt_mild+D7*First_line_Wt_mild+E7*Sec_Line_wt_mild+F7*Active_Wt_mild)/SUM(cis_wt_mild,First_line_Wt_mild,Sec_Line_wt_mild,Active_Wt_mild)</f>
        <v>3.9708030360941123E-2</v>
      </c>
      <c r="I7" s="7">
        <f>(D7*First_line_Wt_mild+E7*Sec_Line_wt_mild)/SUM(First_line_Wt_mild,Sec_Line_wt_mild)</f>
        <v>1.9664248979484399E-2</v>
      </c>
      <c r="J7" s="7">
        <f>(F7*Active_Wt_mild+G7*NonActive_Wt_mild)/SUM(Active_Wt_mild,NonActive_Wt_mild)</f>
        <v>4.6531772622921866E-2</v>
      </c>
      <c r="K7" s="7">
        <f>(C7*cis_wt_mild+D7*First_line_Wt_mild+E7*Sec_Line_wt_mild+F7*Active_Wt_mild+G7*NonActive_Wt_mild)/SUM(cis_wt_mild,First_line_Wt_mild,Sec_Line_wt_mild,Active_Wt_mild,NonActive_Wt_mild)</f>
        <v>4.119547317086196E-2</v>
      </c>
      <c r="L7" s="7">
        <v>0.16898181818297908</v>
      </c>
      <c r="M7" s="7">
        <v>2.4330708661382164E-2</v>
      </c>
      <c r="N7" s="7">
        <v>1.4346965698900489E-2</v>
      </c>
      <c r="O7" s="7">
        <v>2.9978632478832031E-2</v>
      </c>
      <c r="P7" s="7">
        <v>6.306076519243109E-2</v>
      </c>
      <c r="Q7" s="40">
        <f>(L7*cis_wt_mild+M7*First_line_Wt_mild+N7*Sec_Line_wt_mild+O7*Active_Wt_mild)/SUM(cis_wt_mild,First_line_Wt_mild,Sec_Line_wt_mild,Active_Wt_mild)</f>
        <v>3.832477403408819E-2</v>
      </c>
      <c r="R7" s="40">
        <f>(M7*First_line_Wt_mild+N7*Sec_Line_wt_mild)/SUM(First_line_Wt_mild,Sec_Line_wt_mild)</f>
        <v>1.9007691792383714E-2</v>
      </c>
      <c r="S7" s="40">
        <f>(O7*Active_Wt_mild+P7*NonActive_Wt_mild)/SUM(Active_Wt_mild,NonActive_Wt_mild)</f>
        <v>4.9913570041832486E-2</v>
      </c>
      <c r="T7" s="40">
        <f>(L7*cis_wt_mild+M7*First_line_Wt_mild+N7*Sec_Line_wt_mild+O7*Active_Wt_mild+P7*NonActive_Wt_mild)/SUM(cis_wt_mild,First_line_Wt_mild,Sec_Line_wt_mild,Active_Wt_mild,NonActive_Wt_mild)</f>
        <v>4.1941918209565603E-2</v>
      </c>
      <c r="U7" s="7">
        <v>0.14740606060759889</v>
      </c>
      <c r="V7" s="7">
        <v>1.930446194237883E-2</v>
      </c>
      <c r="W7" s="7">
        <v>1.2592348284769895E-2</v>
      </c>
      <c r="X7" s="7">
        <v>2.6506410256618138E-2</v>
      </c>
      <c r="Y7" s="7">
        <v>5.4201050263581942E-2</v>
      </c>
      <c r="Z7" s="40">
        <f>(U7*cis_wt_mild+V7*First_line_Wt_mild+W7*Sec_Line_wt_mild+X7*Active_Wt_mild)/SUM(cis_wt_mild,First_line_Wt_mild,Sec_Line_wt_mild,Active_Wt_mild)</f>
        <v>3.281622657711239E-2</v>
      </c>
      <c r="AA7" s="40">
        <f>(V7*First_line_Wt_mild+W7*Sec_Line_wt_mild)/SUM(First_line_Wt_mild,Sec_Line_wt_mild)</f>
        <v>1.5725774634386867E-2</v>
      </c>
      <c r="AB7" s="40">
        <f>(X7*Active_Wt_mild+Y7*NonActive_Wt_mild)/SUM(Active_Wt_mild,NonActive_Wt_mild)</f>
        <v>4.3194902626448033E-2</v>
      </c>
      <c r="AC7" s="40">
        <f>(U7*cis_wt_mild+V7*First_line_Wt_mild+W7*Sec_Line_wt_mild+X7*Active_Wt_mild+Y7*NonActive_Wt_mild)/SUM(cis_wt_mild,First_line_Wt_mild,Sec_Line_wt_mild,Active_Wt_mild,NonActive_Wt_mild)</f>
        <v>3.5943329507654775E-2</v>
      </c>
      <c r="AD7" s="7">
        <v>0.14255757575853528</v>
      </c>
      <c r="AE7" s="7">
        <v>1.9921259842709357E-2</v>
      </c>
      <c r="AF7" s="7">
        <v>1.2684696569724135E-2</v>
      </c>
      <c r="AG7" s="7">
        <v>2.4102564102784343E-2</v>
      </c>
      <c r="AH7" s="7">
        <v>4.2445611403628007E-2</v>
      </c>
      <c r="AI7" s="7">
        <f t="shared" si="3"/>
        <v>3.2218707916412848E-2</v>
      </c>
      <c r="AJ7" s="7">
        <f t="shared" si="4"/>
        <v>1.6062952540484912E-2</v>
      </c>
      <c r="AK7" s="7">
        <f>(AG7*Active_Wt_mild+AH7*NonActive_Wt_mild)/SUM(Active_Wt_mild,NonActive_Wt_mild)</f>
        <v>3.5155887231107553E-2</v>
      </c>
      <c r="AL7" s="33">
        <f t="shared" si="5"/>
        <v>3.3714188091237912E-2</v>
      </c>
      <c r="AM7" s="7">
        <f>$C7+(L7-$C7)*Other_Factor</f>
        <v>0.16769409085994166</v>
      </c>
      <c r="AN7" s="7">
        <f>$D7+(M7-$D7)*Other_Factor</f>
        <v>2.5360656711797082E-2</v>
      </c>
      <c r="AO7" s="7">
        <f>$E7+(N7-$E7)*Other_Factor</f>
        <v>1.3904284074568122E-2</v>
      </c>
      <c r="AP7" s="7">
        <f>$F7+(O7-$F7)*Other_Factor</f>
        <v>3.4257416634136117E-2</v>
      </c>
      <c r="AQ7" s="7">
        <f>$G7+(P7-$G7)*Other_Factor</f>
        <v>5.8146486260769667E-2</v>
      </c>
      <c r="AR7" s="40">
        <f>$H7+(Q7-$H7)*Other_Factor</f>
        <v>3.8840502206894049E-2</v>
      </c>
      <c r="AS7" s="40">
        <f>$I7+(R7-$I7)*Other_Factor</f>
        <v>1.92524801456865E-2</v>
      </c>
      <c r="AT7" s="40">
        <f>$J7+(S7-$J7)*Other_Factor</f>
        <v>4.8652713200047902E-2</v>
      </c>
      <c r="AU7" s="40">
        <f>$K7+(T7-$K7)*Other_Factor</f>
        <v>4.1663616402129476E-2</v>
      </c>
      <c r="AV7" s="7">
        <f>$C7+(U7-$C7)*Other_Factor</f>
        <v>0.15416255893908543</v>
      </c>
      <c r="AW7" s="7">
        <f>$D7+(V7-$D7)*Other_Factor</f>
        <v>2.2208377229481199E-2</v>
      </c>
      <c r="AX7" s="7">
        <f>$E7+(W7-$E7)*Other_Factor</f>
        <v>1.2803851727511591E-2</v>
      </c>
      <c r="AY7" s="7">
        <f>$F7+(X7-$F7)*Other_Factor</f>
        <v>3.2079764902926133E-2</v>
      </c>
      <c r="AZ7" s="7">
        <f>$G7+(Y7-$G7)*Other_Factor</f>
        <v>5.2589994677539768E-2</v>
      </c>
      <c r="BA7" s="40">
        <f>$H7+(Z7-$H7)*Other_Factor</f>
        <v>3.5385741209918671E-2</v>
      </c>
      <c r="BB7" s="40">
        <f>$I7+(AA7-$I7)*Other_Factor</f>
        <v>1.719418084241128E-2</v>
      </c>
      <c r="BC7" s="40">
        <f>$J7+(AB7-$J7)*Other_Factor</f>
        <v>4.4439008894219402E-2</v>
      </c>
      <c r="BD7" s="40">
        <f>$K7+(AC7-$K7)*Other_Factor</f>
        <v>3.7901519325519016E-2</v>
      </c>
      <c r="BE7" s="7">
        <f>$C7+(AD7-$C7)*Other_Factor</f>
        <v>0.15112176524858922</v>
      </c>
      <c r="BF7" s="7">
        <f>$D7+(AE7-$D7)*Other_Factor</f>
        <v>2.2595210481935024E-2</v>
      </c>
      <c r="BG7" s="7">
        <f>$E7+(AF7-$E7)*Other_Factor</f>
        <v>1.2861769219461933E-2</v>
      </c>
      <c r="BH7" s="7">
        <f>$F7+(AG7-$F7)*Other_Factor</f>
        <v>3.0572159858246427E-2</v>
      </c>
      <c r="BI7" s="7">
        <f>$G7+(AH7-$G7)*Other_Factor</f>
        <v>4.5217410163582675E-2</v>
      </c>
      <c r="BJ7" s="7">
        <f>$H7+(AI7-$H7)*Other_Factor</f>
        <v>3.5010999196697819E-2</v>
      </c>
      <c r="BK7" s="7">
        <f>$I7+(AJ7-$I7)*Other_Factor</f>
        <v>1.7405646585082556E-2</v>
      </c>
      <c r="BL7" s="7">
        <f>$J7+(AK7-$J7)*Other_Factor</f>
        <v>3.939723026585587E-2</v>
      </c>
      <c r="BM7" s="33">
        <f>$K7+(AL7-$K7)*Other_Factor</f>
        <v>3.6503482750118908E-2</v>
      </c>
      <c r="BN7" s="40">
        <f t="shared" ref="BN7:BO10" si="9">AM7*(1-SUM(BN$11:BN$13))/(SUM(AM$6:AM$21)-SUM(AM$11:AM$13))</f>
        <v>0.16783397033750919</v>
      </c>
      <c r="BO7" s="40">
        <f t="shared" si="9"/>
        <v>2.5413233571546824E-2</v>
      </c>
      <c r="BP7" s="40">
        <f t="shared" si="6"/>
        <v>1.3949546545721952E-2</v>
      </c>
      <c r="BQ7" s="40">
        <f t="shared" si="6"/>
        <v>3.4437799794677336E-2</v>
      </c>
      <c r="BR7" s="40">
        <f t="shared" si="6"/>
        <v>5.8332352565662632E-2</v>
      </c>
      <c r="BS7" s="40">
        <f t="shared" si="6"/>
        <v>3.8946662567473422E-2</v>
      </c>
      <c r="BT7" s="40">
        <f t="shared" si="6"/>
        <v>1.9304371928944488E-2</v>
      </c>
      <c r="BU7" s="40">
        <f t="shared" si="6"/>
        <v>4.8846949258640804E-2</v>
      </c>
      <c r="BV7" s="40">
        <f t="shared" si="6"/>
        <v>4.1780284347243422E-2</v>
      </c>
      <c r="BW7" s="40">
        <f t="shared" ref="BW7:BX10" si="10">AV7*(1-SUM(BW$11:BW$13))/(SUM(AV$6:AV$21)-SUM(AV$11:AV$13))</f>
        <v>0.15430715283550844</v>
      </c>
      <c r="BX7" s="40">
        <f t="shared" si="10"/>
        <v>2.2253683509798866E-2</v>
      </c>
      <c r="BY7" s="40">
        <f t="shared" si="7"/>
        <v>1.2842726708012387E-2</v>
      </c>
      <c r="BZ7" s="40">
        <f t="shared" si="7"/>
        <v>3.2244196137985022E-2</v>
      </c>
      <c r="CA7" s="40">
        <f t="shared" si="7"/>
        <v>5.2746553802214338E-2</v>
      </c>
      <c r="CB7" s="40">
        <f t="shared" si="7"/>
        <v>3.5478969147542921E-2</v>
      </c>
      <c r="CC7" s="40">
        <f t="shared" si="7"/>
        <v>1.7238327443432545E-2</v>
      </c>
      <c r="CD7" s="40">
        <f t="shared" si="7"/>
        <v>4.4607677640454355E-2</v>
      </c>
      <c r="CE7" s="40">
        <f t="shared" si="7"/>
        <v>3.8003280216297307E-2</v>
      </c>
      <c r="CF7" s="40">
        <f t="shared" ref="CF7:CG10" si="11">BE7*(1-SUM(CF$11:CF$13))/(SUM(BE$6:BE$21)-SUM(BE$11:BE$13))</f>
        <v>0.15107206914847485</v>
      </c>
      <c r="CG7" s="40">
        <f t="shared" si="11"/>
        <v>2.2592177622670129E-2</v>
      </c>
      <c r="CH7" s="40">
        <f t="shared" si="8"/>
        <v>1.2854362896883593E-2</v>
      </c>
      <c r="CI7" s="40">
        <f t="shared" si="8"/>
        <v>3.0623536373828551E-2</v>
      </c>
      <c r="CJ7" s="40">
        <f t="shared" si="8"/>
        <v>4.5282520980146485E-2</v>
      </c>
      <c r="CK7" s="40">
        <f t="shared" si="8"/>
        <v>3.5006136650803203E-2</v>
      </c>
      <c r="CL7" s="40">
        <f t="shared" si="8"/>
        <v>1.7399253300845227E-2</v>
      </c>
      <c r="CM7" s="40">
        <f t="shared" si="8"/>
        <v>3.9457575477676518E-2</v>
      </c>
      <c r="CN7" s="48">
        <f t="shared" si="8"/>
        <v>3.6507077827316554E-2</v>
      </c>
      <c r="CO7" s="106"/>
      <c r="CP7" s="72"/>
      <c r="CQ7" s="72"/>
      <c r="CR7" s="72"/>
      <c r="CS7" s="72"/>
      <c r="CT7" s="72"/>
      <c r="CU7" s="72"/>
      <c r="CV7" s="72"/>
      <c r="CW7" s="107"/>
    </row>
    <row r="8" spans="1:101" x14ac:dyDescent="0.25">
      <c r="A8" s="89"/>
      <c r="B8" s="2" t="s">
        <v>14</v>
      </c>
      <c r="C8" s="7">
        <v>9.4409937888789652E-2</v>
      </c>
      <c r="D8" s="7">
        <v>2.2437664041990338E-2</v>
      </c>
      <c r="E8" s="8"/>
      <c r="F8" s="8"/>
      <c r="G8" s="8"/>
      <c r="H8" s="7">
        <f>(C8*cis_wt_mild+D8*First_line_Wt_mild+E8*Sec_Line_wt_mild+F8*Active_Wt_mild)/SUM(cis_wt_mild,First_line_Wt_mild,Sec_Line_wt_mild,Active_Wt_mild)</f>
        <v>1.940896596437652E-2</v>
      </c>
      <c r="I8" s="7">
        <f>(D8*First_line_Wt_mild+E8*Sec_Line_wt_mild)/SUM(First_line_Wt_mild,Sec_Line_wt_mild)</f>
        <v>1.0474609239270729E-2</v>
      </c>
      <c r="J8" s="67"/>
      <c r="K8" s="7">
        <f>(C8*cis_wt_mild+D8*First_line_Wt_mild+E8*Sec_Line_wt_mild+F8*Active_Wt_mild+G8*NonActive_Wt_mild)/SUM(cis_wt_mild,First_line_Wt_mild,Sec_Line_wt_mild,Active_Wt_mild,NonActive_Wt_mild)</f>
        <v>1.6570792723584218E-2</v>
      </c>
      <c r="L8" s="7">
        <v>8.5987878788352484E-2</v>
      </c>
      <c r="M8" s="7">
        <v>2.2267060367364366E-2</v>
      </c>
      <c r="N8" s="8"/>
      <c r="O8" s="8"/>
      <c r="P8" s="8"/>
      <c r="Q8" s="40">
        <f>(L8*cis_wt_mild+M8*First_line_Wt_mild+N8*Sec_Line_wt_mild+O8*Active_Wt_mild)/SUM(cis_wt_mild,First_line_Wt_mild,Sec_Line_wt_mild,Active_Wt_mild)</f>
        <v>1.8332726771753044E-2</v>
      </c>
      <c r="R8" s="40">
        <f>(M8*First_line_Wt_mild+N8*Sec_Line_wt_mild)/SUM(First_line_Wt_mild,Sec_Line_wt_mild)</f>
        <v>1.0394966063263348E-2</v>
      </c>
      <c r="S8" s="41"/>
      <c r="T8" s="46">
        <f>(L8*cis_wt_mild+M8*First_line_Wt_mild+N8*Sec_Line_wt_mild+O8*Active_Wt_mild+P8*NonActive_Wt_mild)/SUM(cis_wt_mild,First_line_Wt_mild,Sec_Line_wt_mild,Active_Wt_mild,NonActive_Wt_mild)</f>
        <v>1.5651931996294867E-2</v>
      </c>
      <c r="U8" s="7">
        <v>8.0096969697732501E-2</v>
      </c>
      <c r="V8" s="7">
        <v>2.4501312334665841E-2</v>
      </c>
      <c r="W8" s="8"/>
      <c r="X8" s="8"/>
      <c r="Y8" s="8"/>
      <c r="Z8" s="40">
        <f>(U8*cis_wt_mild+V8*First_line_Wt_mild+W8*Sec_Line_wt_mild+X8*Active_Wt_mild)/SUM(cis_wt_mild,First_line_Wt_mild,Sec_Line_wt_mild,Active_Wt_mild)</f>
        <v>1.8422115914941067E-2</v>
      </c>
      <c r="AA8" s="40">
        <f>(V8*First_line_Wt_mild+W8*Sec_Line_wt_mild)/SUM(First_line_Wt_mild,Sec_Line_wt_mild)</f>
        <v>1.143798534796955E-2</v>
      </c>
      <c r="AB8" s="8"/>
      <c r="AC8" s="40">
        <f>(U8*cis_wt_mild+V8*First_line_Wt_mild+W8*Sec_Line_wt_mild+X8*Active_Wt_mild+Y8*NonActive_Wt_mild)/SUM(cis_wt_mild,First_line_Wt_mild,Sec_Line_wt_mild,Active_Wt_mild,NonActive_Wt_mild)</f>
        <v>1.5728249764393708E-2</v>
      </c>
      <c r="AD8" s="7">
        <v>5.7672727272719687E-2</v>
      </c>
      <c r="AE8" s="7">
        <v>1.5603674540664128E-2</v>
      </c>
      <c r="AF8" s="8"/>
      <c r="AG8" s="8"/>
      <c r="AH8" s="8"/>
      <c r="AI8" s="7">
        <f t="shared" si="3"/>
        <v>1.2535282089964446E-2</v>
      </c>
      <c r="AJ8" s="7">
        <f t="shared" si="4"/>
        <v>7.2842874019480915E-3</v>
      </c>
      <c r="AK8" s="8"/>
      <c r="AL8" s="33">
        <f t="shared" si="5"/>
        <v>1.0702247694478403E-2</v>
      </c>
      <c r="AM8" s="7">
        <f>$C8+(L8-$C8)*Other_Factor</f>
        <v>8.9127928153616073E-2</v>
      </c>
      <c r="AN8" s="7">
        <f>$D8+(M8-$D8)*Other_Factor</f>
        <v>2.2330667610418874E-2</v>
      </c>
      <c r="AO8" s="8"/>
      <c r="AP8" s="8"/>
      <c r="AQ8" s="8"/>
      <c r="AR8" s="40">
        <f>$H8+(Q8-$H8)*Other_Factor</f>
        <v>1.8733987811763286E-2</v>
      </c>
      <c r="AS8" s="40">
        <f>$I8+(R8-$I8)*Other_Factor</f>
        <v>1.0424659930438488E-2</v>
      </c>
      <c r="AT8" s="41"/>
      <c r="AU8" s="46">
        <f>$K8+(T8-$K8)*Other_Factor</f>
        <v>1.599451663136835E-2</v>
      </c>
      <c r="AV8" s="7">
        <f>$C8+(U8-$C8)*Other_Factor</f>
        <v>8.5433363820285504E-2</v>
      </c>
      <c r="AW8" s="7">
        <f>$D8+(V8-$D8)*Other_Factor</f>
        <v>2.3731909337813606E-2</v>
      </c>
      <c r="AX8" s="8"/>
      <c r="AY8" s="8"/>
      <c r="AZ8" s="8"/>
      <c r="BA8" s="40">
        <f>$H8+(Z8-$H8)*Other_Factor</f>
        <v>1.8790049437418875E-2</v>
      </c>
      <c r="BB8" s="40">
        <f>$I8+(AA8-$I8)*Other_Factor</f>
        <v>1.1078803762735505E-2</v>
      </c>
      <c r="BC8" s="8"/>
      <c r="BD8" s="40">
        <f>$K8+(AC8-$K8)*Other_Factor</f>
        <v>1.6042380365077352E-2</v>
      </c>
      <c r="BE8" s="7">
        <f>$C8+(AD8-$C8)*Other_Factor</f>
        <v>7.1369693002936122E-2</v>
      </c>
      <c r="BF8" s="7">
        <f>$D8+(AE8-$D8)*Other_Factor</f>
        <v>1.8151633910213495E-2</v>
      </c>
      <c r="BG8" s="8"/>
      <c r="BH8" s="8"/>
      <c r="BI8" s="8"/>
      <c r="BJ8" s="7">
        <f>$H8+(AI8-$H8)*Other_Factor</f>
        <v>1.5098040962761936E-2</v>
      </c>
      <c r="BK8" s="7">
        <f>$I8+(AJ8-$I8)*Other_Factor</f>
        <v>8.4737551960830833E-3</v>
      </c>
      <c r="BL8" s="8"/>
      <c r="BM8" s="33">
        <f>$K8+(AL8-$K8)*Other_Factor</f>
        <v>1.2890254317788372E-2</v>
      </c>
      <c r="BN8" s="40">
        <f t="shared" si="9"/>
        <v>8.9202272860474094E-2</v>
      </c>
      <c r="BO8" s="40">
        <f t="shared" si="9"/>
        <v>2.2376962798765672E-2</v>
      </c>
      <c r="BP8" s="41"/>
      <c r="BQ8" s="41"/>
      <c r="BR8" s="41"/>
      <c r="BS8" s="40">
        <f t="shared" ref="BS8:BT10" si="12">AR8*(1-SUM(BS$11:BS$13))/(SUM(AR$6:AR$21)-SUM(AR$11:AR$13))</f>
        <v>1.8785192270721937E-2</v>
      </c>
      <c r="BT8" s="40">
        <f t="shared" si="12"/>
        <v>1.0452757826894169E-2</v>
      </c>
      <c r="BU8" s="41"/>
      <c r="BV8" s="46">
        <f>AU8*(1-SUM(BV$11:BV$13))/(SUM(AU$6:AU$21)-SUM(AU$11:AU$13))</f>
        <v>1.6039305047488107E-2</v>
      </c>
      <c r="BW8" s="40">
        <f t="shared" si="10"/>
        <v>8.5513494450214791E-2</v>
      </c>
      <c r="BX8" s="40">
        <f t="shared" si="10"/>
        <v>2.3780323705321071E-2</v>
      </c>
      <c r="BY8" s="41"/>
      <c r="BZ8" s="41"/>
      <c r="CA8" s="41"/>
      <c r="CB8" s="40">
        <f t="shared" ref="CB8:CC10" si="13">BA8*(1-SUM(CB$11:CB$13))/(SUM(BA$6:BA$21)-SUM(BA$11:BA$13))</f>
        <v>1.8839554054165951E-2</v>
      </c>
      <c r="CC8" s="40">
        <f t="shared" si="13"/>
        <v>1.1107248940437721E-2</v>
      </c>
      <c r="CD8" s="41"/>
      <c r="CE8" s="40">
        <f>BD8*(1-SUM(CE$11:CE$13))/(SUM(BD$6:BD$21)-SUM(BD$11:BD$13))</f>
        <v>1.6085452171833534E-2</v>
      </c>
      <c r="CF8" s="40">
        <f t="shared" si="11"/>
        <v>7.1346223217476884E-2</v>
      </c>
      <c r="CG8" s="40">
        <f t="shared" si="11"/>
        <v>1.8149197493384294E-2</v>
      </c>
      <c r="CH8" s="41"/>
      <c r="CI8" s="41"/>
      <c r="CJ8" s="41"/>
      <c r="CK8" s="40">
        <f t="shared" ref="CK8:CL10" si="14">BJ8*(1-SUM(CK$11:CK$13))/(SUM(BJ$6:BJ$21)-SUM(BJ$11:BJ$13))</f>
        <v>1.5095944052682683E-2</v>
      </c>
      <c r="CL8" s="40">
        <f t="shared" si="14"/>
        <v>8.47064269318E-3</v>
      </c>
      <c r="CM8" s="41"/>
      <c r="CN8" s="48">
        <f>BM8*(1-SUM(CN$11:CN$13))/(SUM(BM$6:BM$21)-SUM(BM$11:BM$13))</f>
        <v>1.2891523825678538E-2</v>
      </c>
      <c r="CO8" s="106"/>
      <c r="CP8" s="72"/>
      <c r="CQ8" s="72"/>
      <c r="CR8" s="72"/>
      <c r="CS8" s="72"/>
      <c r="CT8" s="72"/>
      <c r="CU8" s="72"/>
      <c r="CV8" s="72"/>
      <c r="CW8" s="107"/>
    </row>
    <row r="9" spans="1:101" x14ac:dyDescent="0.25">
      <c r="A9" s="89"/>
      <c r="B9" s="2" t="s">
        <v>13</v>
      </c>
      <c r="C9" s="7">
        <v>0.1175279503103856</v>
      </c>
      <c r="D9" s="7">
        <v>0.10431758530275297</v>
      </c>
      <c r="E9" s="7">
        <v>6.2470316622086776E-2</v>
      </c>
      <c r="F9" s="7">
        <v>3.8023887079711265E-2</v>
      </c>
      <c r="G9" s="7">
        <v>8.0930232558549878E-2</v>
      </c>
      <c r="H9" s="7">
        <f>(C9*cis_wt_mild+D9*First_line_Wt_mild+E9*Sec_Line_wt_mild+F9*Active_Wt_mild)/SUM(cis_wt_mild,First_line_Wt_mild,Sec_Line_wt_mild,Active_Wt_mild)</f>
        <v>8.1319664758447444E-2</v>
      </c>
      <c r="I9" s="7">
        <f>(D9*First_line_Wt_mild+E9*Sec_Line_wt_mild)/SUM(First_line_Wt_mild,Sec_Line_wt_mild)</f>
        <v>8.2005941468792892E-2</v>
      </c>
      <c r="J9" s="7">
        <f>(F9*Active_Wt_mild+G9*NonActive_Wt_mild)/SUM(Active_Wt_mild,NonActive_Wt_mild)</f>
        <v>6.3878789651502607E-2</v>
      </c>
      <c r="K9" s="7">
        <f>(C9*cis_wt_mild+D9*First_line_Wt_mild+E9*Sec_Line_wt_mild+F9*Active_Wt_mild+G9*NonActive_Wt_mild)/SUM(cis_wt_mild,First_line_Wt_mild,Sec_Line_wt_mild,Active_Wt_mild,NonActive_Wt_mild)</f>
        <v>8.126271808489044E-2</v>
      </c>
      <c r="L9" s="7">
        <v>0.10992727272753985</v>
      </c>
      <c r="M9" s="7">
        <v>7.5508530184452471E-2</v>
      </c>
      <c r="N9" s="7">
        <v>4.2879287598730983E-2</v>
      </c>
      <c r="O9" s="7">
        <v>2.4155982906100531E-2</v>
      </c>
      <c r="P9" s="7">
        <v>7.0847711928362839E-2</v>
      </c>
      <c r="Q9" s="40">
        <f>(L9*cis_wt_mild+M9*First_line_Wt_mild+N9*Sec_Line_wt_mild+O9*Active_Wt_mild)/SUM(cis_wt_mild,First_line_Wt_mild,Sec_Line_wt_mild,Active_Wt_mild)</f>
        <v>6.0521950815522689E-2</v>
      </c>
      <c r="R9" s="40">
        <f>(M9*First_line_Wt_mild+N9*Sec_Line_wt_mild)/SUM(First_line_Wt_mild,Sec_Line_wt_mild)</f>
        <v>5.8111647135766227E-2</v>
      </c>
      <c r="S9" s="40">
        <f>(O9*Active_Wt_mild+P9*NonActive_Wt_mild)/SUM(Active_Wt_mild,NonActive_Wt_mild)</f>
        <v>5.2291916910884723E-2</v>
      </c>
      <c r="T9" s="40">
        <f>(L9*cis_wt_mild+M9*First_line_Wt_mild+N9*Sec_Line_wt_mild+O9*Active_Wt_mild+P9*NonActive_Wt_mild)/SUM(cis_wt_mild,First_line_Wt_mild,Sec_Line_wt_mild,Active_Wt_mild,NonActive_Wt_mild)</f>
        <v>6.2031886941695799E-2</v>
      </c>
      <c r="U9" s="7">
        <v>0.10520000000029393</v>
      </c>
      <c r="V9" s="7">
        <v>7.0469160105648521E-2</v>
      </c>
      <c r="W9" s="7">
        <v>4.0247361477263988E-2</v>
      </c>
      <c r="X9" s="7">
        <v>2.4006410256575298E-2</v>
      </c>
      <c r="Y9" s="7">
        <v>7.0750187547349283E-2</v>
      </c>
      <c r="Z9" s="7">
        <f>(U9*cis_wt_mild+V9*First_line_Wt_mild+W9*Sec_Line_wt_mild+X9*Active_Wt_mild)/SUM(cis_wt_mild,First_line_Wt_mild,Sec_Line_wt_mild,Active_Wt_mild)</f>
        <v>5.7056401447750572E-2</v>
      </c>
      <c r="AA9" s="7">
        <f>(V9*First_line_Wt_mild+W9*Sec_Line_wt_mild)/SUM(First_line_Wt_mild,Sec_Line_wt_mild)</f>
        <v>5.4355850246319261E-2</v>
      </c>
      <c r="AB9" s="7">
        <f>(X9*Active_Wt_mild+Y9*NonActive_Wt_mild)/SUM(Active_Wt_mild,NonActive_Wt_mild)</f>
        <v>5.217370798848147E-2</v>
      </c>
      <c r="AC9" s="7">
        <f>(U9*cis_wt_mild+V9*First_line_Wt_mild+W9*Sec_Line_wt_mild+X9*Active_Wt_mild+Y9*NonActive_Wt_mild)/SUM(cis_wt_mild,First_line_Wt_mild,Sec_Line_wt_mild,Active_Wt_mild,NonActive_Wt_mild)</f>
        <v>5.9058843893388772E-2</v>
      </c>
      <c r="AD9" s="7">
        <v>0.10629090909161726</v>
      </c>
      <c r="AE9" s="7">
        <v>6.9297900263332698E-2</v>
      </c>
      <c r="AF9" s="7">
        <v>3.630606860137487E-2</v>
      </c>
      <c r="AG9" s="7">
        <v>2.7104700854740496E-2</v>
      </c>
      <c r="AH9" s="7">
        <v>5.2910727682145067E-2</v>
      </c>
      <c r="AI9" s="7">
        <f t="shared" si="3"/>
        <v>5.550805509176672E-2</v>
      </c>
      <c r="AJ9" s="7">
        <f t="shared" si="4"/>
        <v>5.1707696154942327E-2</v>
      </c>
      <c r="AK9" s="7">
        <f t="shared" ref="AK9:AK23" si="15">(AG9*Active_Wt_mild+AH9*NonActive_Wt_mild)/SUM(Active_Wt_mild,NonActive_Wt_mild)</f>
        <v>4.2655135223863064E-2</v>
      </c>
      <c r="AL9" s="33">
        <f t="shared" si="5"/>
        <v>5.5128247884876115E-2</v>
      </c>
      <c r="AM9" s="7">
        <f>$C9+(L9-$C9)*Other_Factor</f>
        <v>0.11276108124573811</v>
      </c>
      <c r="AN9" s="7">
        <f>$D9+(M9-$D9)*Other_Factor</f>
        <v>8.6249591741877019E-2</v>
      </c>
      <c r="AO9" s="7">
        <f>$E9+(N9-$E9)*Other_Factor</f>
        <v>5.0183534400615307E-2</v>
      </c>
      <c r="AP9" s="7">
        <f>$F9+(O9-$F9)*Other_Factor</f>
        <v>2.932644100649813E-2</v>
      </c>
      <c r="AQ9" s="7">
        <f>$G9+(P9-$G9)*Other_Factor</f>
        <v>7.4606841629011988E-2</v>
      </c>
      <c r="AR9" s="40">
        <f>$H9+(Q9-$H9)*Other_Factor</f>
        <v>6.8276093559786352E-2</v>
      </c>
      <c r="AS9" s="40">
        <f>$I9+(R9-$I9)*Other_Factor</f>
        <v>6.7020307459694284E-2</v>
      </c>
      <c r="AT9" s="40">
        <f>$J9+(S9-$J9)*Other_Factor</f>
        <v>5.6611923688405272E-2</v>
      </c>
      <c r="AU9" s="40">
        <f>$K9+(T9-$K9)*Other_Factor</f>
        <v>6.9201838898165113E-2</v>
      </c>
      <c r="AV9" s="7">
        <f>$C9+(U9-$C9)*Other_Factor</f>
        <v>0.10979630739787502</v>
      </c>
      <c r="AW9" s="7">
        <f>$D9+(V9-$D9)*Other_Factor</f>
        <v>8.3089081764690653E-2</v>
      </c>
      <c r="AX9" s="7">
        <f>$E9+(W9-$E9)*Other_Factor</f>
        <v>4.8532885879860488E-2</v>
      </c>
      <c r="AY9" s="7">
        <f>$F9+(X9-$F9)*Other_Factor</f>
        <v>2.9232634470413986E-2</v>
      </c>
      <c r="AZ9" s="7">
        <f>$G9+(Y9-$G9)*Other_Factor</f>
        <v>7.4545677877512831E-2</v>
      </c>
      <c r="BA9" s="7">
        <f>$H9+(Z9-$H9)*Other_Factor</f>
        <v>6.6102626800648226E-2</v>
      </c>
      <c r="BB9" s="7">
        <f>$I9+(AA9-$I9)*Other_Factor</f>
        <v>6.4664807991355974E-2</v>
      </c>
      <c r="BC9" s="7">
        <f>$J9+(AB9-$J9)*Other_Factor</f>
        <v>5.653778734342451E-2</v>
      </c>
      <c r="BD9" s="7">
        <f>$K9+(AC9-$K9)*Other_Factor</f>
        <v>6.7337254223921644E-2</v>
      </c>
      <c r="BE9" s="7">
        <f>$C9+(AD9-$C9)*Other_Factor</f>
        <v>0.11048048597841478</v>
      </c>
      <c r="BF9" s="7">
        <f>$D9+(AE9-$D9)*Other_Factor</f>
        <v>8.2354510109973952E-2</v>
      </c>
      <c r="BG9" s="7">
        <f>$E9+(AF9-$E9)*Other_Factor</f>
        <v>4.6061050062591521E-2</v>
      </c>
      <c r="BH9" s="7">
        <f>$F9+(AG9-$F9)*Other_Factor</f>
        <v>3.1175769861265832E-2</v>
      </c>
      <c r="BI9" s="7">
        <f>$G9+(AH9-$G9)*Other_Factor</f>
        <v>6.3357416247603854E-2</v>
      </c>
      <c r="BJ9" s="7">
        <f>$H9+(AI9-$H9)*Other_Factor</f>
        <v>6.5131560173331077E-2</v>
      </c>
      <c r="BK9" s="7">
        <f>$I9+(AJ9-$I9)*Other_Factor</f>
        <v>6.3003981876971829E-2</v>
      </c>
      <c r="BL9" s="7">
        <f>$J9+(AK9-$J9)*Other_Factor</f>
        <v>5.0568084043068576E-2</v>
      </c>
      <c r="BM9" s="33">
        <f>$K9+(AL9-$K9)*Other_Factor</f>
        <v>6.4872127093559828E-2</v>
      </c>
      <c r="BN9" s="40">
        <f t="shared" si="9"/>
        <v>0.11285513918811232</v>
      </c>
      <c r="BO9" s="40">
        <f t="shared" si="9"/>
        <v>8.6428401491956394E-2</v>
      </c>
      <c r="BP9" s="40">
        <f t="shared" ref="BP9:BR10" si="16">AO9*(1-SUM(BP$11:BP$13))/(SUM(AO$6:AO$21)-SUM(AO$11:AO$13))</f>
        <v>5.0346896337556714E-2</v>
      </c>
      <c r="BQ9" s="40">
        <f t="shared" si="16"/>
        <v>2.9480860009328206E-2</v>
      </c>
      <c r="BR9" s="40">
        <f t="shared" si="16"/>
        <v>7.4845323760350593E-2</v>
      </c>
      <c r="BS9" s="40">
        <f t="shared" si="12"/>
        <v>6.8462708415398893E-2</v>
      </c>
      <c r="BT9" s="40">
        <f t="shared" si="12"/>
        <v>6.7200949290890322E-2</v>
      </c>
      <c r="BU9" s="40">
        <f>AT9*(1-SUM(BU$11:BU$13))/(SUM(AT$6:AT$21)-SUM(AT$11:AT$13))</f>
        <v>5.6837935275495695E-2</v>
      </c>
      <c r="BV9" s="40">
        <f>AU9*(1-SUM(BV$11:BV$13))/(SUM(AU$6:AU$21)-SUM(AU$11:AU$13))</f>
        <v>6.9395620356414681E-2</v>
      </c>
      <c r="BW9" s="40">
        <f t="shared" si="10"/>
        <v>0.10989928879626884</v>
      </c>
      <c r="BX9" s="40">
        <f t="shared" si="10"/>
        <v>8.3258587946563836E-2</v>
      </c>
      <c r="BY9" s="40">
        <f t="shared" ref="BY9:CA10" si="17">AX9*(1-SUM(BY$11:BY$13))/(SUM(AX$6:AX$21)-SUM(AX$11:AX$13))</f>
        <v>4.8680241147039428E-2</v>
      </c>
      <c r="BZ9" s="40">
        <f t="shared" si="17"/>
        <v>2.9382472170426457E-2</v>
      </c>
      <c r="CA9" s="40">
        <f t="shared" si="17"/>
        <v>7.4767598532731322E-2</v>
      </c>
      <c r="CB9" s="40">
        <f t="shared" si="13"/>
        <v>6.6276782021295194E-2</v>
      </c>
      <c r="CC9" s="40">
        <f t="shared" si="13"/>
        <v>6.4830836923160023E-2</v>
      </c>
      <c r="CD9" s="40">
        <f>BC9*(1-SUM(CD$11:CD$13))/(SUM(BC$6:BC$21)-SUM(BC$11:BC$13))</f>
        <v>5.6752377136117985E-2</v>
      </c>
      <c r="CE9" s="40">
        <f>BD9*(1-SUM(CE$11:CE$13))/(SUM(BD$6:BD$21)-SUM(BD$11:BD$13))</f>
        <v>6.7518046421552014E-2</v>
      </c>
      <c r="CF9" s="40">
        <f t="shared" si="11"/>
        <v>0.11044415468435639</v>
      </c>
      <c r="CG9" s="40">
        <f t="shared" si="11"/>
        <v>8.2343456013390409E-2</v>
      </c>
      <c r="CH9" s="40">
        <f t="shared" ref="CH9:CJ10" si="18">BG9*(1-SUM(CH$11:CH$13))/(SUM(BG$6:BG$21)-SUM(BG$11:BG$13))</f>
        <v>4.603452626254196E-2</v>
      </c>
      <c r="CI9" s="40">
        <f t="shared" si="18"/>
        <v>3.1228160743476598E-2</v>
      </c>
      <c r="CJ9" s="40">
        <f t="shared" si="18"/>
        <v>6.344864776865583E-2</v>
      </c>
      <c r="CK9" s="40">
        <f t="shared" si="14"/>
        <v>6.5122514296098277E-2</v>
      </c>
      <c r="CL9" s="40">
        <f t="shared" si="14"/>
        <v>6.2980839825784354E-2</v>
      </c>
      <c r="CM9" s="40">
        <f>BL9*(1-SUM(CM$11:CM$13))/(SUM(BL$6:BL$21)-SUM(BL$11:BL$13))</f>
        <v>5.0645539786082772E-2</v>
      </c>
      <c r="CN9" s="48">
        <f>BM9*(1-SUM(CN$11:CN$13))/(SUM(BM$6:BM$21)-SUM(BM$11:BM$13))</f>
        <v>6.4878516081330495E-2</v>
      </c>
      <c r="CO9" s="108">
        <f>C9/SUM(C$9:C$21)</f>
        <v>0.15880822492649857</v>
      </c>
      <c r="CP9" s="40">
        <f t="shared" ref="CP9:CW21" si="19">D9/SUM(D$9:D$21)</f>
        <v>0.10975378232283291</v>
      </c>
      <c r="CQ9" s="40">
        <f t="shared" si="19"/>
        <v>6.4177845242011866E-2</v>
      </c>
      <c r="CR9" s="40">
        <f t="shared" si="19"/>
        <v>4.1684521259375218E-2</v>
      </c>
      <c r="CS9" s="40">
        <f t="shared" si="19"/>
        <v>0.1127437660687958</v>
      </c>
      <c r="CT9" s="40">
        <f t="shared" si="19"/>
        <v>8.742633022197395E-2</v>
      </c>
      <c r="CU9" s="40">
        <f t="shared" si="19"/>
        <v>8.5183998452397131E-2</v>
      </c>
      <c r="CV9" s="40">
        <f t="shared" si="19"/>
        <v>8.0344170790544164E-2</v>
      </c>
      <c r="CW9" s="48">
        <f t="shared" si="19"/>
        <v>9.0382064470600654E-2</v>
      </c>
    </row>
    <row r="10" spans="1:101" x14ac:dyDescent="0.25">
      <c r="A10" s="89"/>
      <c r="B10" s="2" t="s">
        <v>12</v>
      </c>
      <c r="C10" s="7">
        <v>0.29612422360263541</v>
      </c>
      <c r="D10" s="7">
        <v>0.16083333333359978</v>
      </c>
      <c r="E10" s="7">
        <v>5.2714379946693903E-2</v>
      </c>
      <c r="F10" s="7">
        <v>4.5439739413465796E-2</v>
      </c>
      <c r="G10" s="7">
        <v>0.10017254313543759</v>
      </c>
      <c r="H10" s="7">
        <f>(C10*cis_wt_mild+D10*First_line_Wt_mild+E10*Sec_Line_wt_mild+F10*Active_Wt_mild)/SUM(cis_wt_mild,First_line_Wt_mild,Sec_Line_wt_mild,Active_Wt_mild)</f>
        <v>0.11992117650674002</v>
      </c>
      <c r="I10" s="7">
        <f>(D10*First_line_Wt_mild+E10*Sec_Line_wt_mild)/SUM(First_line_Wt_mild,Sec_Line_wt_mild)</f>
        <v>0.10318771736574846</v>
      </c>
      <c r="J10" s="7">
        <f>(F10*Active_Wt_mild+G10*NonActive_Wt_mild)/SUM(Active_Wt_mild,NonActive_Wt_mild)</f>
        <v>7.8421138596262444E-2</v>
      </c>
      <c r="K10" s="7">
        <f>(C10*cis_wt_mild+D10*First_line_Wt_mild+E10*Sec_Line_wt_mild+F10*Active_Wt_mild+G10*NonActive_Wt_mild)/SUM(cis_wt_mild,First_line_Wt_mild,Sec_Line_wt_mild,Active_Wt_mild,NonActive_Wt_mild)</f>
        <v>0.11703333369844598</v>
      </c>
      <c r="L10" s="7">
        <v>0.26884848484802376</v>
      </c>
      <c r="M10" s="7">
        <v>0.14344816272928662</v>
      </c>
      <c r="N10" s="7">
        <v>4.6649076516705419E-2</v>
      </c>
      <c r="O10" s="7">
        <v>2.427350427367032E-2</v>
      </c>
      <c r="P10" s="7">
        <v>8.4231057764049599E-2</v>
      </c>
      <c r="Q10" s="40">
        <f>(L10*cis_wt_mild+M10*First_line_Wt_mild+N10*Sec_Line_wt_mild+O10*Active_Wt_mild)/SUM(cis_wt_mild,First_line_Wt_mild,Sec_Line_wt_mild,Active_Wt_mild)</f>
        <v>0.10554285142528411</v>
      </c>
      <c r="R10" s="40">
        <f>(M10*First_line_Wt_mild+N10*Sec_Line_wt_mild)/SUM(First_line_Wt_mild,Sec_Line_wt_mild)</f>
        <v>9.1837942919989257E-2</v>
      </c>
      <c r="S10" s="40">
        <f>(O10*Active_Wt_mild+P10*NonActive_Wt_mild)/SUM(Active_Wt_mild,NonActive_Wt_mild)</f>
        <v>6.0403281504436329E-2</v>
      </c>
      <c r="T10" s="40">
        <f>(L10*cis_wt_mild+M10*First_line_Wt_mild+N10*Sec_Line_wt_mild+O10*Active_Wt_mild+P10*NonActive_Wt_mild)/SUM(cis_wt_mild,First_line_Wt_mild,Sec_Line_wt_mild,Active_Wt_mild,NonActive_Wt_mild)</f>
        <v>0.10242642767588805</v>
      </c>
      <c r="U10" s="7">
        <v>0.2590909090901648</v>
      </c>
      <c r="V10" s="7">
        <v>0.12198162729694786</v>
      </c>
      <c r="W10" s="7">
        <v>4.2681398416525074E-2</v>
      </c>
      <c r="X10" s="7">
        <v>2.5801282051435011E-2</v>
      </c>
      <c r="Y10" s="7">
        <v>8.3203300824816501E-2</v>
      </c>
      <c r="Z10" s="7">
        <f>(U10*cis_wt_mild+V10*First_line_Wt_mild+W10*Sec_Line_wt_mild+X10*Active_Wt_mild)/SUM(cis_wt_mild,First_line_Wt_mild,Sec_Line_wt_mild,Active_Wt_mild)</f>
        <v>9.5236433835530987E-2</v>
      </c>
      <c r="AA10" s="7">
        <f>(V10*First_line_Wt_mild+W10*Sec_Line_wt_mild)/SUM(First_line_Wt_mild,Sec_Line_wt_mild)</f>
        <v>7.9701246318369237E-2</v>
      </c>
      <c r="AB10" s="7">
        <f>(X10*Active_Wt_mild+Y10*NonActive_Wt_mild)/SUM(Active_Wt_mild,NonActive_Wt_mild)</f>
        <v>6.0391121531981881E-2</v>
      </c>
      <c r="AC10" s="7">
        <f>(U10*cis_wt_mild+V10*First_line_Wt_mild+W10*Sec_Line_wt_mild+X10*Active_Wt_mild+Y10*NonActive_Wt_mild)/SUM(cis_wt_mild,First_line_Wt_mild,Sec_Line_wt_mild,Active_Wt_mild,NonActive_Wt_mild)</f>
        <v>9.3476828703728101E-2</v>
      </c>
      <c r="AD10" s="7">
        <v>0.2537939393932232</v>
      </c>
      <c r="AE10" s="7">
        <v>0.11120734908164553</v>
      </c>
      <c r="AF10" s="7">
        <v>4.1144459102580244E-2</v>
      </c>
      <c r="AG10" s="7">
        <v>2.9465811965852792E-2</v>
      </c>
      <c r="AH10" s="7">
        <v>9.6534133533135155E-2</v>
      </c>
      <c r="AI10" s="7">
        <f t="shared" si="3"/>
        <v>9.052842794596791E-2</v>
      </c>
      <c r="AJ10" s="7">
        <f t="shared" si="4"/>
        <v>7.3852025867610874E-2</v>
      </c>
      <c r="AK10" s="7">
        <f t="shared" si="15"/>
        <v>6.9880461603885627E-2</v>
      </c>
      <c r="AL10" s="33">
        <f t="shared" si="5"/>
        <v>9.1406642319719705E-2</v>
      </c>
      <c r="AM10" s="7">
        <f>$C10+(L10-$C10)*Other_Factor</f>
        <v>0.27901787040351911</v>
      </c>
      <c r="AN10" s="7">
        <f>$D10+(M10-$D10)*Other_Factor</f>
        <v>0.14992998543678093</v>
      </c>
      <c r="AO10" s="7">
        <f>$E10+(N10-$E10)*Other_Factor</f>
        <v>4.8910441814471829E-2</v>
      </c>
      <c r="AP10" s="7">
        <f>$F10+(O10-$F10)*Other_Factor</f>
        <v>3.2165045097966458E-2</v>
      </c>
      <c r="AQ10" s="7">
        <f>$G10+(P10-$G10)*Other_Factor</f>
        <v>9.0174622208899838E-2</v>
      </c>
      <c r="AR10" s="40">
        <f>$H10+(Q10-$H10)*Other_Factor</f>
        <v>0.11090361296912504</v>
      </c>
      <c r="AS10" s="40">
        <f>$I10+(R10-$I10)*Other_Factor</f>
        <v>9.6069550846184071E-2</v>
      </c>
      <c r="AT10" s="40">
        <f>$J10+(S10-$J10)*Other_Factor</f>
        <v>6.7120992701887067E-2</v>
      </c>
      <c r="AU10" s="40">
        <f>$K10+(T10-$K10)*Other_Factor</f>
        <v>0.10787241249238229</v>
      </c>
      <c r="AV10" s="7">
        <f>$C10+(U10-$C10)*Other_Factor</f>
        <v>0.27289827310194836</v>
      </c>
      <c r="AW10" s="7">
        <f>$D10+(V10-$D10)*Other_Factor</f>
        <v>0.13646695367912251</v>
      </c>
      <c r="AX10" s="7">
        <f>$E10+(W10-$E10)*Other_Factor</f>
        <v>4.642205814234826E-2</v>
      </c>
      <c r="AY10" s="7">
        <f>$F10+(X10-$F10)*Other_Factor</f>
        <v>3.3123211859692941E-2</v>
      </c>
      <c r="AZ10" s="7">
        <f>$G10+(Y10-$G10)*Other_Factor</f>
        <v>8.953005036563888E-2</v>
      </c>
      <c r="BA10" s="7">
        <f>$H10+(Z10-$H10)*Other_Factor</f>
        <v>0.10443980199432265</v>
      </c>
      <c r="BB10" s="7">
        <f>$I10+(AA10-$I10)*Other_Factor</f>
        <v>8.8457855316847619E-2</v>
      </c>
      <c r="BC10" s="7">
        <f>$J10+(AB10-$J10)*Other_Factor</f>
        <v>6.7113366408587782E-2</v>
      </c>
      <c r="BD10" s="7">
        <f>$K10+(AC10-$K10)*Other_Factor</f>
        <v>0.10225954890010537</v>
      </c>
      <c r="BE10" s="7">
        <f>$C10+(AD10-$C10)*Other_Factor</f>
        <v>0.26957620599549542</v>
      </c>
      <c r="BF10" s="7">
        <f>$D10+(AE10-$D10)*Other_Factor</f>
        <v>0.12970971750397603</v>
      </c>
      <c r="BG10" s="7">
        <f>$E10+(AF10-$E10)*Other_Factor</f>
        <v>4.5458145597706272E-2</v>
      </c>
      <c r="BH10" s="7">
        <f>$F10+(AG10-$F10)*Other_Factor</f>
        <v>3.5421471994412819E-2</v>
      </c>
      <c r="BI10" s="7">
        <f>$G10+(AH10-$G10)*Other_Factor</f>
        <v>9.7890664712272299E-2</v>
      </c>
      <c r="BJ10" s="7">
        <f>$H10+(AI10-$H10)*Other_Factor</f>
        <v>0.10148711160764086</v>
      </c>
      <c r="BK10" s="7">
        <f>$I10+(AJ10-$I10)*Other_Factor</f>
        <v>8.4789436585081854E-2</v>
      </c>
      <c r="BL10" s="7">
        <f>$J10+(AK10-$J10)*Other_Factor</f>
        <v>7.3064736025261048E-2</v>
      </c>
      <c r="BM10" s="33">
        <f>$K10+(AL10-$K10)*Other_Factor</f>
        <v>0.10096120315074004</v>
      </c>
      <c r="BN10" s="40">
        <f t="shared" si="9"/>
        <v>0.27925060892008763</v>
      </c>
      <c r="BO10" s="40">
        <f t="shared" si="9"/>
        <v>0.15024081523532173</v>
      </c>
      <c r="BP10" s="40">
        <f t="shared" si="16"/>
        <v>4.9069659466375086E-2</v>
      </c>
      <c r="BQ10" s="40">
        <f t="shared" si="16"/>
        <v>3.233441083139834E-2</v>
      </c>
      <c r="BR10" s="40">
        <f t="shared" si="16"/>
        <v>9.0462867035077679E-2</v>
      </c>
      <c r="BS10" s="40">
        <f t="shared" si="12"/>
        <v>0.11120673900698219</v>
      </c>
      <c r="BT10" s="40">
        <f t="shared" si="12"/>
        <v>9.6328489968441497E-2</v>
      </c>
      <c r="BU10" s="40">
        <f>AT10*(1-SUM(BU$11:BU$13))/(SUM(AT$6:AT$21)-SUM(AT$11:AT$13))</f>
        <v>6.7388959608843557E-2</v>
      </c>
      <c r="BV10" s="40">
        <f>AU10*(1-SUM(BV$11:BV$13))/(SUM(AU$6:AU$21)-SUM(AU$11:AU$13))</f>
        <v>0.10817448067049</v>
      </c>
      <c r="BW10" s="40">
        <f t="shared" si="10"/>
        <v>0.27315423294658553</v>
      </c>
      <c r="BX10" s="40">
        <f t="shared" si="10"/>
        <v>0.13674535358171769</v>
      </c>
      <c r="BY10" s="40">
        <f t="shared" si="17"/>
        <v>4.6563004526568953E-2</v>
      </c>
      <c r="BZ10" s="40">
        <f t="shared" si="17"/>
        <v>3.3292991490300822E-2</v>
      </c>
      <c r="CA10" s="40">
        <f t="shared" si="17"/>
        <v>8.9796579130345167E-2</v>
      </c>
      <c r="CB10" s="40">
        <f t="shared" si="13"/>
        <v>0.10471496105593604</v>
      </c>
      <c r="CC10" s="40">
        <f t="shared" si="13"/>
        <v>8.8684973647267726E-2</v>
      </c>
      <c r="CD10" s="40">
        <f>BC10*(1-SUM(CD$11:CD$13))/(SUM(BC$6:BC$21)-SUM(BC$11:BC$13))</f>
        <v>6.7368095927751656E-2</v>
      </c>
      <c r="CE10" s="40">
        <f>BD10*(1-SUM(CE$11:CE$13))/(SUM(BD$6:BD$21)-SUM(BD$11:BD$13))</f>
        <v>0.10253410313887582</v>
      </c>
      <c r="CF10" s="40">
        <f t="shared" si="11"/>
        <v>0.26948755638172489</v>
      </c>
      <c r="CG10" s="40">
        <f t="shared" si="11"/>
        <v>0.12969230711876215</v>
      </c>
      <c r="CH10" s="40">
        <f t="shared" si="18"/>
        <v>4.5431968974228978E-2</v>
      </c>
      <c r="CI10" s="40">
        <f t="shared" si="18"/>
        <v>3.5480997779188929E-2</v>
      </c>
      <c r="CJ10" s="40">
        <f t="shared" si="18"/>
        <v>9.8031622389643289E-2</v>
      </c>
      <c r="CK10" s="40">
        <f t="shared" si="14"/>
        <v>0.10147301644471414</v>
      </c>
      <c r="CL10" s="40">
        <f t="shared" si="14"/>
        <v>8.4758292498261431E-2</v>
      </c>
      <c r="CM10" s="40">
        <f>BL10*(1-SUM(CM$11:CM$13))/(SUM(BL$6:BL$21)-SUM(BL$11:BL$13))</f>
        <v>7.3176650160907422E-2</v>
      </c>
      <c r="CN10" s="48">
        <f>BM10*(1-SUM(CN$11:CN$13))/(SUM(BM$6:BM$21)-SUM(BM$11:BM$13))</f>
        <v>0.10097114640250535</v>
      </c>
      <c r="CO10" s="108">
        <f t="shared" ref="CO10:CO21" si="20">C10/SUM(C$9:C$21)</f>
        <v>0.4001342845159484</v>
      </c>
      <c r="CP10" s="40">
        <f t="shared" si="19"/>
        <v>0.16921467848130584</v>
      </c>
      <c r="CQ10" s="40">
        <f t="shared" si="19"/>
        <v>5.4155245261737955E-2</v>
      </c>
      <c r="CR10" s="40">
        <f t="shared" si="19"/>
        <v>4.9814312240890134E-2</v>
      </c>
      <c r="CS10" s="40">
        <f t="shared" si="19"/>
        <v>0.13955019543045902</v>
      </c>
      <c r="CT10" s="40">
        <f t="shared" si="19"/>
        <v>0.12892660599411507</v>
      </c>
      <c r="CU10" s="40">
        <f t="shared" si="19"/>
        <v>0.1071866525638913</v>
      </c>
      <c r="CV10" s="40">
        <f t="shared" si="19"/>
        <v>9.8634952029320974E-2</v>
      </c>
      <c r="CW10" s="48">
        <f t="shared" si="19"/>
        <v>0.13016687800785032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66"/>
      <c r="R11" s="66"/>
      <c r="S11" s="66"/>
      <c r="T11" s="66"/>
      <c r="U11" s="8"/>
      <c r="V11" s="8"/>
      <c r="W11" s="8"/>
      <c r="X11" s="8"/>
      <c r="Y11" s="8"/>
      <c r="Z11" s="8"/>
      <c r="AA11" s="8"/>
      <c r="AB11" s="8"/>
      <c r="AC11" s="8"/>
      <c r="AD11" s="7">
        <v>3.4400000000100711E-2</v>
      </c>
      <c r="AE11" s="7">
        <v>5.8618766404217648E-2</v>
      </c>
      <c r="AF11" s="7">
        <v>8.729551451242612E-2</v>
      </c>
      <c r="AG11" s="7">
        <v>6.556623931612407E-2</v>
      </c>
      <c r="AH11" s="7">
        <v>3.981995498909089E-2</v>
      </c>
      <c r="AI11" s="44">
        <f t="shared" si="3"/>
        <v>6.820368895032547E-2</v>
      </c>
      <c r="AJ11" s="44">
        <f t="shared" si="4"/>
        <v>7.3908304055742821E-2</v>
      </c>
      <c r="AK11" s="44">
        <f t="shared" si="15"/>
        <v>5.0051805135534443E-2</v>
      </c>
      <c r="AL11" s="45">
        <f t="shared" si="5"/>
        <v>6.4053135316999465E-2</v>
      </c>
      <c r="AM11" s="8"/>
      <c r="AN11" s="8"/>
      <c r="AO11" s="8"/>
      <c r="AP11" s="8"/>
      <c r="AQ11" s="8"/>
      <c r="AR11" s="66"/>
      <c r="AS11" s="66"/>
      <c r="AT11" s="66"/>
      <c r="AU11" s="66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2.2517980535345733E-2</v>
      </c>
      <c r="BF11" s="7">
        <f>$D11+(AE11-$D11)*Prod_S_Factor</f>
        <v>3.8371402351519972E-2</v>
      </c>
      <c r="BG11" s="7">
        <f>$E11+(AF11-$E11)*Prod_S_Factor</f>
        <v>5.7142985366513008E-2</v>
      </c>
      <c r="BH11" s="7">
        <f>$F11+(AG11-$F11)*Prod_S_Factor</f>
        <v>4.29191657177901E-2</v>
      </c>
      <c r="BI11" s="7">
        <f>$G11+(AH11-$G11)*Prod_S_Factor</f>
        <v>2.6065842190699615E-2</v>
      </c>
      <c r="BJ11" s="44">
        <f>$H11+(AI11-$H11)*Prod_S_Factor</f>
        <v>4.4645620355165914E-2</v>
      </c>
      <c r="BK11" s="44">
        <f>$I11+(AJ11-$I11)*Prod_S_Factor</f>
        <v>4.8379818375661583E-2</v>
      </c>
      <c r="BL11" s="44">
        <f>$J11+(AK11-$J11)*Prod_S_Factor</f>
        <v>3.276353412202275E-2</v>
      </c>
      <c r="BM11" s="45">
        <f>$K11+(AL11-$K11)*Prod_S_Factor</f>
        <v>4.1928699252669697E-2</v>
      </c>
      <c r="BN11" s="41"/>
      <c r="BO11" s="41"/>
      <c r="BP11" s="41"/>
      <c r="BQ11" s="41"/>
      <c r="BR11" s="41"/>
      <c r="BS11" s="66"/>
      <c r="BT11" s="66"/>
      <c r="BU11" s="66"/>
      <c r="BV11" s="66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3" si="21">BE11</f>
        <v>2.2517980535345733E-2</v>
      </c>
      <c r="CG11" s="40">
        <f t="shared" si="21"/>
        <v>3.8371402351519972E-2</v>
      </c>
      <c r="CH11" s="40">
        <f t="shared" si="21"/>
        <v>5.7142985366513008E-2</v>
      </c>
      <c r="CI11" s="40">
        <f t="shared" si="21"/>
        <v>4.29191657177901E-2</v>
      </c>
      <c r="CJ11" s="40">
        <f t="shared" si="21"/>
        <v>2.6065842190699615E-2</v>
      </c>
      <c r="CK11" s="46">
        <f t="shared" si="21"/>
        <v>4.4645620355165914E-2</v>
      </c>
      <c r="CL11" s="46">
        <f t="shared" si="21"/>
        <v>4.8379818375661583E-2</v>
      </c>
      <c r="CM11" s="46">
        <f t="shared" si="21"/>
        <v>3.276353412202275E-2</v>
      </c>
      <c r="CN11" s="49">
        <f t="shared" si="21"/>
        <v>4.1928699252669697E-2</v>
      </c>
      <c r="CO11" s="109"/>
      <c r="CP11" s="75"/>
      <c r="CQ11" s="41"/>
      <c r="CR11" s="41"/>
      <c r="CS11" s="41"/>
      <c r="CT11" s="41"/>
      <c r="CU11" s="41"/>
      <c r="CV11" s="41"/>
      <c r="CW11" s="110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66"/>
      <c r="R12" s="66"/>
      <c r="S12" s="66"/>
      <c r="T12" s="66"/>
      <c r="U12" s="7">
        <v>7.3527272726997023E-2</v>
      </c>
      <c r="V12" s="7">
        <v>8.1919291339041869E-2</v>
      </c>
      <c r="W12" s="7">
        <v>6.8265171504087799E-2</v>
      </c>
      <c r="X12" s="7">
        <v>7.1271367520835974E-2</v>
      </c>
      <c r="Y12" s="7">
        <v>5.120030007490383E-2</v>
      </c>
      <c r="Z12" s="7">
        <f t="shared" ref="Z12:Z26" si="22">(U12*cis_wt_mild+V12*First_line_Wt_mild+W12*Sec_Line_wt_mild+X12*Active_Wt_mild)/SUM(cis_wt_mild,First_line_Wt_mild,Sec_Line_wt_mild,Active_Wt_mild)</f>
        <v>7.412485911975443E-2</v>
      </c>
      <c r="AA12" s="7">
        <f t="shared" ref="AA12:AA26" si="23">(V12*First_line_Wt_mild+W12*Sec_Line_wt_mild)/SUM(First_line_Wt_mild,Sec_Line_wt_mild)</f>
        <v>7.4639345282145358E-2</v>
      </c>
      <c r="AB12" s="7">
        <f t="shared" ref="AB12:AB23" si="24">(X12*Active_Wt_mild+Y12*NonActive_Wt_mild)/SUM(Active_Wt_mild,NonActive_Wt_mild)</f>
        <v>5.917675802811264E-2</v>
      </c>
      <c r="AC12" s="7">
        <f t="shared" ref="AC12:AC26" si="25">(U12*cis_wt_mild+V12*First_line_Wt_mild+W12*Sec_Line_wt_mild+X12*Active_Wt_mild+Y12*NonActive_Wt_mild)/SUM(cis_wt_mild,First_line_Wt_mild,Sec_Line_wt_mild,Active_Wt_mild,NonActive_Wt_mild)</f>
        <v>7.0772600676029127E-2</v>
      </c>
      <c r="AD12" s="7">
        <v>7.8375757575569333E-2</v>
      </c>
      <c r="AE12" s="7">
        <v>0.11262139107590442</v>
      </c>
      <c r="AF12" s="7">
        <v>9.4409630607470513E-2</v>
      </c>
      <c r="AG12" s="7">
        <v>7.1527777777550497E-2</v>
      </c>
      <c r="AH12" s="7">
        <v>5.3105776444172165E-2</v>
      </c>
      <c r="AI12" s="44">
        <f t="shared" si="3"/>
        <v>9.6408917592195109E-2</v>
      </c>
      <c r="AJ12" s="44">
        <f t="shared" si="4"/>
        <v>0.10291145477727041</v>
      </c>
      <c r="AK12" s="44">
        <f t="shared" si="15"/>
        <v>6.0426877797923537E-2</v>
      </c>
      <c r="AL12" s="45">
        <f t="shared" si="5"/>
        <v>9.0076698932316651E-2</v>
      </c>
      <c r="AM12" s="8"/>
      <c r="AN12" s="8"/>
      <c r="AO12" s="8"/>
      <c r="AP12" s="8"/>
      <c r="AQ12" s="8"/>
      <c r="AR12" s="66"/>
      <c r="AS12" s="66"/>
      <c r="AT12" s="66"/>
      <c r="AU12" s="66"/>
      <c r="AV12" s="7">
        <f>$C12+(U12-$C12)*Other_Factor</f>
        <v>4.6113636310697641E-2</v>
      </c>
      <c r="AW12" s="7">
        <f>$D12+(V12-$D12)*Other_Factor</f>
        <v>5.1376805742063644E-2</v>
      </c>
      <c r="AX12" s="7">
        <f>$E12+(W12-$E12)*Other_Factor</f>
        <v>4.2813437445383032E-2</v>
      </c>
      <c r="AY12" s="7">
        <f>$F12+(X12-$F12)*Other_Factor</f>
        <v>4.4698814457933285E-2</v>
      </c>
      <c r="AZ12" s="7">
        <f>$G12+(Y12-$G12)*Other_Factor</f>
        <v>3.2110969563893532E-2</v>
      </c>
      <c r="BA12" s="7">
        <f>$H12+(Z12-$H12)*Other_Factor</f>
        <v>4.6488420803006421E-2</v>
      </c>
      <c r="BB12" s="7">
        <f>$I12+(AA12-$I12)*Other_Factor</f>
        <v>4.6811087847484882E-2</v>
      </c>
      <c r="BC12" s="7">
        <f>$J12+(AB12-$J12)*Other_Factor</f>
        <v>3.7113514435475434E-2</v>
      </c>
      <c r="BD12" s="7">
        <f>$K12+(AC12-$K12)*Other_Factor</f>
        <v>4.4386005998810173E-2</v>
      </c>
      <c r="BE12" s="7">
        <f>$C12+(AD12-$C12)*Other_Factor</f>
        <v>4.9154430000885735E-2</v>
      </c>
      <c r="BF12" s="7">
        <f>$D12+(AE12-$D12)*Other_Factor</f>
        <v>7.0632048167512826E-2</v>
      </c>
      <c r="BG12" s="7">
        <f>$E12+(AF12-$E12)*Other_Factor</f>
        <v>5.9210293114295022E-2</v>
      </c>
      <c r="BH12" s="7">
        <f>$F12+(AG12-$F12)*Other_Factor</f>
        <v>4.485962566289077E-2</v>
      </c>
      <c r="BI12" s="7">
        <f>$G12+(AH12-$G12)*Other_Factor</f>
        <v>3.3306015171219672E-2</v>
      </c>
      <c r="BJ12" s="44">
        <f>$H12+(AI12-$H12)*Other_Factor</f>
        <v>6.0464173334177709E-2</v>
      </c>
      <c r="BK12" s="44">
        <f>$I12+(AJ12-$I12)*Other_Factor</f>
        <v>6.4542328605388416E-2</v>
      </c>
      <c r="BL12" s="44">
        <f>$J12+(AK12-$J12)*Other_Factor</f>
        <v>3.7897544173990494E-2</v>
      </c>
      <c r="BM12" s="45">
        <f>$K12+(AL12-$K12)*Other_Factor</f>
        <v>5.6492835659167843E-2</v>
      </c>
      <c r="BN12" s="41"/>
      <c r="BO12" s="41"/>
      <c r="BP12" s="41"/>
      <c r="BQ12" s="41"/>
      <c r="BR12" s="41"/>
      <c r="BS12" s="66"/>
      <c r="BT12" s="66"/>
      <c r="BU12" s="66"/>
      <c r="BV12" s="66"/>
      <c r="BW12" s="40">
        <f t="shared" ref="BW12:CE13" si="26">AV12</f>
        <v>4.6113636310697641E-2</v>
      </c>
      <c r="BX12" s="40">
        <f t="shared" si="26"/>
        <v>5.1376805742063644E-2</v>
      </c>
      <c r="BY12" s="40">
        <f t="shared" si="26"/>
        <v>4.2813437445383032E-2</v>
      </c>
      <c r="BZ12" s="40">
        <f t="shared" si="26"/>
        <v>4.4698814457933285E-2</v>
      </c>
      <c r="CA12" s="40">
        <f t="shared" si="26"/>
        <v>3.2110969563893532E-2</v>
      </c>
      <c r="CB12" s="40">
        <f t="shared" si="26"/>
        <v>4.6488420803006421E-2</v>
      </c>
      <c r="CC12" s="40">
        <f t="shared" si="26"/>
        <v>4.6811087847484882E-2</v>
      </c>
      <c r="CD12" s="40">
        <f t="shared" si="26"/>
        <v>3.7113514435475434E-2</v>
      </c>
      <c r="CE12" s="40">
        <f t="shared" si="26"/>
        <v>4.4386005998810173E-2</v>
      </c>
      <c r="CF12" s="40">
        <f t="shared" si="21"/>
        <v>4.9154430000885735E-2</v>
      </c>
      <c r="CG12" s="40">
        <f t="shared" si="21"/>
        <v>7.0632048167512826E-2</v>
      </c>
      <c r="CH12" s="40">
        <f t="shared" si="21"/>
        <v>5.9210293114295022E-2</v>
      </c>
      <c r="CI12" s="40">
        <f t="shared" si="21"/>
        <v>4.485962566289077E-2</v>
      </c>
      <c r="CJ12" s="40">
        <f t="shared" si="21"/>
        <v>3.3306015171219672E-2</v>
      </c>
      <c r="CK12" s="46">
        <f t="shared" si="21"/>
        <v>6.0464173334177709E-2</v>
      </c>
      <c r="CL12" s="46">
        <f t="shared" si="21"/>
        <v>6.4542328605388416E-2</v>
      </c>
      <c r="CM12" s="46">
        <f t="shared" si="21"/>
        <v>3.7897544173990494E-2</v>
      </c>
      <c r="CN12" s="49">
        <f t="shared" si="21"/>
        <v>5.6492835659167843E-2</v>
      </c>
      <c r="CO12" s="109"/>
      <c r="CP12" s="75"/>
      <c r="CQ12" s="41"/>
      <c r="CR12" s="41"/>
      <c r="CS12" s="41"/>
      <c r="CT12" s="41"/>
      <c r="CU12" s="41"/>
      <c r="CV12" s="41"/>
      <c r="CW12" s="110"/>
    </row>
    <row r="13" spans="1:101" x14ac:dyDescent="0.25">
      <c r="A13" s="89"/>
      <c r="B13" s="2" t="s">
        <v>9</v>
      </c>
      <c r="C13" s="7">
        <v>8.5465838506552667E-3</v>
      </c>
      <c r="D13" s="7">
        <v>4.3307086613333457E-3</v>
      </c>
      <c r="E13" s="7">
        <v>6.3720316622113892E-3</v>
      </c>
      <c r="F13" s="7">
        <v>2.1020629750428194E-2</v>
      </c>
      <c r="G13" s="7">
        <v>1.0607651913020624E-2</v>
      </c>
      <c r="H13" s="7">
        <f t="shared" ref="H13:H26" si="27">(C13*cis_wt_mild+D13*First_line_Wt_mild+E13*Sec_Line_wt_mild+F13*Active_Wt_mild)/SUM(cis_wt_mild,First_line_Wt_mild,Sec_Line_wt_mild,Active_Wt_mild)</f>
        <v>7.558373685990806E-3</v>
      </c>
      <c r="I13" s="7">
        <f t="shared" ref="I13:I26" si="28">(D13*First_line_Wt_mild+E13*Sec_Line_wt_mild)/SUM(First_line_Wt_mild,Sec_Line_wt_mild)</f>
        <v>5.4190777038439705E-3</v>
      </c>
      <c r="J13" s="7">
        <f t="shared" ref="J13:J23" si="29">(F13*Active_Wt_mild+G13*NonActive_Wt_mild)/SUM(Active_Wt_mild,NonActive_Wt_mild)</f>
        <v>1.4745881237969178E-2</v>
      </c>
      <c r="K13" s="7">
        <f t="shared" ref="K13:K26" si="30">(C13*cis_wt_mild+D13*First_line_Wt_mild+E13*Sec_Line_wt_mild+F13*Active_Wt_mild+G13*NonActive_Wt_mild)/SUM(cis_wt_mild,First_line_Wt_mild,Sec_Line_wt_mild,Active_Wt_mild,NonActive_Wt_mild)</f>
        <v>8.004269664353126E-3</v>
      </c>
      <c r="L13" s="7">
        <v>3.8133333332445792E-2</v>
      </c>
      <c r="M13" s="7">
        <v>7.618110236176362E-2</v>
      </c>
      <c r="N13" s="7">
        <v>0.11612796833773437</v>
      </c>
      <c r="O13" s="7">
        <v>0.1887606837613979</v>
      </c>
      <c r="P13" s="7">
        <v>0.11805701425329616</v>
      </c>
      <c r="Q13" s="40">
        <f t="shared" ref="Q13:Q26" si="31">(L13*cis_wt_mild+M13*First_line_Wt_mild+N13*Sec_Line_wt_mild+O13*Active_Wt_mild)/SUM(cis_wt_mild,First_line_Wt_mild,Sec_Line_wt_mild,Active_Wt_mild)</f>
        <v>0.10063680502000065</v>
      </c>
      <c r="R13" s="40">
        <f t="shared" ref="R13:R26" si="32">(M13*First_line_Wt_mild+N13*Sec_Line_wt_mild)/SUM(First_line_Wt_mild,Sec_Line_wt_mild)</f>
        <v>9.7479511410633671E-2</v>
      </c>
      <c r="S13" s="40">
        <f t="shared" ref="S13:S23" si="33">(O13*Active_Wt_mild+P13*NonActive_Wt_mild)/SUM(Active_Wt_mild,NonActive_Wt_mild)</f>
        <v>0.14615541253172185</v>
      </c>
      <c r="T13" s="40">
        <f t="shared" ref="T13:T26" si="34">(L13*cis_wt_mild+M13*First_line_Wt_mild+N13*Sec_Line_wt_mild+O13*Active_Wt_mild+P13*NonActive_Wt_mild)/SUM(cis_wt_mild,First_line_Wt_mild,Sec_Line_wt_mild,Active_Wt_mild,NonActive_Wt_mild)</f>
        <v>0.10318416234886033</v>
      </c>
      <c r="U13" s="7">
        <v>4.0193939393192907E-2</v>
      </c>
      <c r="V13" s="7">
        <v>7.1433727033764619E-2</v>
      </c>
      <c r="W13" s="7">
        <v>0.10478891820577858</v>
      </c>
      <c r="X13" s="7">
        <v>0.17729700854782254</v>
      </c>
      <c r="Y13" s="7">
        <v>0.10788447111760602</v>
      </c>
      <c r="Z13" s="7">
        <f t="shared" si="22"/>
        <v>9.3257552789754117E-2</v>
      </c>
      <c r="AA13" s="7">
        <f t="shared" si="23"/>
        <v>8.9217662972873021E-2</v>
      </c>
      <c r="AB13" s="7">
        <f t="shared" si="24"/>
        <v>0.13546975962949667</v>
      </c>
      <c r="AC13" s="7">
        <f t="shared" si="25"/>
        <v>9.5396447168236642E-2</v>
      </c>
      <c r="AD13" s="7">
        <v>3.2084848484115837E-2</v>
      </c>
      <c r="AE13" s="7">
        <v>5.8769685039264712E-2</v>
      </c>
      <c r="AF13" s="7">
        <v>7.6118073878397446E-2</v>
      </c>
      <c r="AG13" s="7">
        <v>0.13684829059862569</v>
      </c>
      <c r="AH13" s="7">
        <v>9.648162040481488E-2</v>
      </c>
      <c r="AI13" s="7">
        <f t="shared" si="3"/>
        <v>7.1462499960198947E-2</v>
      </c>
      <c r="AJ13" s="7">
        <f t="shared" si="4"/>
        <v>6.8019298815147955E-2</v>
      </c>
      <c r="AK13" s="7">
        <f t="shared" si="15"/>
        <v>0.11252376905382638</v>
      </c>
      <c r="AL13" s="33">
        <f t="shared" si="5"/>
        <v>7.5121046133364414E-2</v>
      </c>
      <c r="AM13" s="7">
        <f>$C13+(L13-$C13)*Mayzent_factor</f>
        <v>2.6290791268782601E-2</v>
      </c>
      <c r="AN13" s="7">
        <f>$D13+(M13-$D13)*Mayzent_factor</f>
        <v>4.7421900198923915E-2</v>
      </c>
      <c r="AO13" s="7">
        <f>$E13+(N13-$E13)*Mayzent_factor</f>
        <v>7.2196501732502735E-2</v>
      </c>
      <c r="AP13" s="7">
        <f>$F13+(O13-$F13)*Mayzent_factor</f>
        <v>0.12162020093787455</v>
      </c>
      <c r="AQ13" s="7">
        <f>$G13+(P13-$G13)*Mayzent_factor</f>
        <v>7.5048788763312613E-2</v>
      </c>
      <c r="AR13" s="40">
        <f>$H13+(Q13-$H13)*Mayzent_factor</f>
        <v>6.3380761094958771E-2</v>
      </c>
      <c r="AS13" s="40">
        <f>$I13+(R13-$I13)*Mayzent_factor</f>
        <v>6.0630936367176223E-2</v>
      </c>
      <c r="AT13" s="40">
        <f>$J13+(S13-$J13)*Mayzent_factor</f>
        <v>9.3556768572191085E-2</v>
      </c>
      <c r="AU13" s="40">
        <f>$K13+(T13-$K13)*Mayzent_factor</f>
        <v>6.5086976869767568E-2</v>
      </c>
      <c r="AV13" s="7">
        <f>$C13+(U13-$C13)*Mayzent_factor</f>
        <v>2.7526608720491876E-2</v>
      </c>
      <c r="AW13" s="7">
        <f>$D13+(V13-$D13)*Mayzent_factor</f>
        <v>4.4574733342572899E-2</v>
      </c>
      <c r="AX13" s="7">
        <f>$E13+(W13-$E13)*Mayzent_factor</f>
        <v>6.5396077184689538E-2</v>
      </c>
      <c r="AY13" s="7">
        <f>$F13+(X13-$F13)*Mayzent_factor</f>
        <v>0.11474503437424378</v>
      </c>
      <c r="AZ13" s="7">
        <f>$G13+(Y13-$G13)*Mayzent_factor</f>
        <v>6.8947959218633281E-2</v>
      </c>
      <c r="BA13" s="7">
        <f>$H13+(Z13-$H13)*Mayzent_factor</f>
        <v>5.8955165703185139E-2</v>
      </c>
      <c r="BB13" s="7">
        <f>$I13+(AA13-$I13)*Mayzent_factor</f>
        <v>5.5676017192057559E-2</v>
      </c>
      <c r="BC13" s="7">
        <f>$J13+(AB13-$J13)*Mayzent_factor</f>
        <v>8.7148209172589114E-2</v>
      </c>
      <c r="BD13" s="7">
        <f>$K13+(AC13-$K13)*Mayzent_factor</f>
        <v>6.0416411975055692E-2</v>
      </c>
      <c r="BE13" s="7">
        <f>$C13+(AD13-$C13)*Mayzent_factor</f>
        <v>2.266330357263599E-2</v>
      </c>
      <c r="BF13" s="7">
        <f>$D13+(AE13-$D13)*Mayzent_factor</f>
        <v>3.6979664879895596E-2</v>
      </c>
      <c r="BG13" s="7">
        <f>$E13+(AF13-$E13)*Mayzent_factor</f>
        <v>4.8201170089166925E-2</v>
      </c>
      <c r="BH13" s="7">
        <f>$F13+(AG13-$F13)*Mayzent_factor</f>
        <v>9.0486524951651978E-2</v>
      </c>
      <c r="BI13" s="7">
        <f>$G13+(AH13-$G13)*Mayzent_factor</f>
        <v>6.2109271233316207E-2</v>
      </c>
      <c r="BJ13" s="7">
        <f>$H13+(AI13-$H13)*Mayzent_factor</f>
        <v>4.5883911007406852E-2</v>
      </c>
      <c r="BK13" s="7">
        <f>$I13+(AJ13-$I13)*Mayzent_factor</f>
        <v>4.2962617540934195E-2</v>
      </c>
      <c r="BL13" s="7">
        <f>$J13+(AK13-$J13)*Mayzent_factor</f>
        <v>7.338669689697809E-2</v>
      </c>
      <c r="BM13" s="33">
        <f>$K13+(AL13-$K13)*Mayzent_factor</f>
        <v>4.8256545556816299E-2</v>
      </c>
      <c r="BN13" s="40">
        <f t="shared" ref="BN13:BV13" si="35">AM13</f>
        <v>2.6290791268782601E-2</v>
      </c>
      <c r="BO13" s="40">
        <f t="shared" si="35"/>
        <v>4.7421900198923915E-2</v>
      </c>
      <c r="BP13" s="40">
        <f t="shared" si="35"/>
        <v>7.2196501732502735E-2</v>
      </c>
      <c r="BQ13" s="40">
        <f t="shared" si="35"/>
        <v>0.12162020093787455</v>
      </c>
      <c r="BR13" s="40">
        <f t="shared" si="35"/>
        <v>7.5048788763312613E-2</v>
      </c>
      <c r="BS13" s="40">
        <f t="shared" si="35"/>
        <v>6.3380761094958771E-2</v>
      </c>
      <c r="BT13" s="40">
        <f t="shared" si="35"/>
        <v>6.0630936367176223E-2</v>
      </c>
      <c r="BU13" s="40">
        <f t="shared" si="35"/>
        <v>9.3556768572191085E-2</v>
      </c>
      <c r="BV13" s="40">
        <f t="shared" si="35"/>
        <v>6.5086976869767568E-2</v>
      </c>
      <c r="BW13" s="40">
        <f t="shared" si="26"/>
        <v>2.7526608720491876E-2</v>
      </c>
      <c r="BX13" s="40">
        <f t="shared" si="26"/>
        <v>4.4574733342572899E-2</v>
      </c>
      <c r="BY13" s="40">
        <f t="shared" si="26"/>
        <v>6.5396077184689538E-2</v>
      </c>
      <c r="BZ13" s="40">
        <f t="shared" si="26"/>
        <v>0.11474503437424378</v>
      </c>
      <c r="CA13" s="40">
        <f t="shared" si="26"/>
        <v>6.8947959218633281E-2</v>
      </c>
      <c r="CB13" s="40">
        <f t="shared" si="26"/>
        <v>5.8955165703185139E-2</v>
      </c>
      <c r="CC13" s="40">
        <f t="shared" si="26"/>
        <v>5.5676017192057559E-2</v>
      </c>
      <c r="CD13" s="40">
        <f t="shared" si="26"/>
        <v>8.7148209172589114E-2</v>
      </c>
      <c r="CE13" s="40">
        <f t="shared" si="26"/>
        <v>6.0416411975055692E-2</v>
      </c>
      <c r="CF13" s="40">
        <f t="shared" si="21"/>
        <v>2.266330357263599E-2</v>
      </c>
      <c r="CG13" s="40">
        <f t="shared" si="21"/>
        <v>3.6979664879895596E-2</v>
      </c>
      <c r="CH13" s="40">
        <f t="shared" si="21"/>
        <v>4.8201170089166925E-2</v>
      </c>
      <c r="CI13" s="40">
        <f t="shared" si="21"/>
        <v>9.0486524951651978E-2</v>
      </c>
      <c r="CJ13" s="40">
        <f t="shared" si="21"/>
        <v>6.2109271233316207E-2</v>
      </c>
      <c r="CK13" s="40">
        <f t="shared" si="21"/>
        <v>4.5883911007406852E-2</v>
      </c>
      <c r="CL13" s="40">
        <f t="shared" si="21"/>
        <v>4.2962617540934195E-2</v>
      </c>
      <c r="CM13" s="40">
        <f t="shared" si="21"/>
        <v>7.338669689697809E-2</v>
      </c>
      <c r="CN13" s="48">
        <f t="shared" si="21"/>
        <v>4.8256545556816299E-2</v>
      </c>
      <c r="CO13" s="108">
        <f t="shared" si="20"/>
        <v>1.1548468316886013E-2</v>
      </c>
      <c r="CP13" s="40">
        <f t="shared" si="19"/>
        <v>4.556390510191799E-3</v>
      </c>
      <c r="CQ13" s="40">
        <f t="shared" si="19"/>
        <v>6.5462012041414509E-3</v>
      </c>
      <c r="CR13" s="40">
        <f t="shared" si="19"/>
        <v>2.3044327001084525E-2</v>
      </c>
      <c r="CS13" s="40">
        <f t="shared" si="19"/>
        <v>1.4777501410929351E-2</v>
      </c>
      <c r="CT13" s="40">
        <f t="shared" si="19"/>
        <v>8.1259665269816182E-3</v>
      </c>
      <c r="CU13" s="40">
        <f t="shared" si="19"/>
        <v>5.6290885571179273E-3</v>
      </c>
      <c r="CV13" s="40">
        <f t="shared" si="19"/>
        <v>1.8546775965918885E-2</v>
      </c>
      <c r="CW13" s="48">
        <f t="shared" si="19"/>
        <v>8.9025131560071507E-3</v>
      </c>
    </row>
    <row r="14" spans="1:101" x14ac:dyDescent="0.25">
      <c r="A14" s="89"/>
      <c r="B14" s="2" t="s">
        <v>8</v>
      </c>
      <c r="C14" s="7">
        <v>5.8136645962041829E-3</v>
      </c>
      <c r="D14" s="7">
        <v>8.713910760892998E-3</v>
      </c>
      <c r="E14" s="7">
        <v>3.1464379946688492E-3</v>
      </c>
      <c r="F14" s="7">
        <v>1.6156351791612206E-2</v>
      </c>
      <c r="G14" s="7">
        <v>2.8207051762921499E-3</v>
      </c>
      <c r="H14" s="7">
        <f t="shared" si="27"/>
        <v>6.9297045802371605E-3</v>
      </c>
      <c r="I14" s="7">
        <f t="shared" si="28"/>
        <v>5.7455098752061343E-3</v>
      </c>
      <c r="J14" s="7">
        <f t="shared" si="29"/>
        <v>8.1204344902659504E-3</v>
      </c>
      <c r="K14" s="7">
        <f t="shared" si="30"/>
        <v>6.3288455661035404E-3</v>
      </c>
      <c r="L14" s="7">
        <v>5.9878787878816916E-3</v>
      </c>
      <c r="M14" s="7">
        <v>1.2611548556371229E-2</v>
      </c>
      <c r="N14" s="7">
        <v>4.7968337730876547E-2</v>
      </c>
      <c r="O14" s="7">
        <v>5.6495726495230922E-2</v>
      </c>
      <c r="P14" s="7">
        <v>3.3668417104149737E-2</v>
      </c>
      <c r="Q14" s="40">
        <f t="shared" si="31"/>
        <v>3.1219612512313429E-2</v>
      </c>
      <c r="R14" s="40">
        <f t="shared" si="32"/>
        <v>3.1462673421742478E-2</v>
      </c>
      <c r="S14" s="40">
        <f t="shared" si="33"/>
        <v>4.2740235234069404E-2</v>
      </c>
      <c r="T14" s="40">
        <f t="shared" si="34"/>
        <v>3.1577701226428105E-2</v>
      </c>
      <c r="U14" s="7">
        <v>9.0181818181754182E-3</v>
      </c>
      <c r="V14" s="7">
        <v>1.350065616807423E-2</v>
      </c>
      <c r="W14" s="7">
        <v>4.9844986807321551E-2</v>
      </c>
      <c r="X14" s="7">
        <v>5.0769230768815572E-2</v>
      </c>
      <c r="Y14" s="7">
        <v>3.201050262565628E-2</v>
      </c>
      <c r="Z14" s="7">
        <f t="shared" si="22"/>
        <v>3.2023123060486339E-2</v>
      </c>
      <c r="AA14" s="7">
        <f t="shared" si="23"/>
        <v>3.2878306996244354E-2</v>
      </c>
      <c r="AB14" s="7">
        <f t="shared" si="24"/>
        <v>3.946542283319663E-2</v>
      </c>
      <c r="AC14" s="7">
        <f t="shared" si="25"/>
        <v>3.2021277574205018E-2</v>
      </c>
      <c r="AD14" s="7">
        <v>9.9636363637187614E-3</v>
      </c>
      <c r="AE14" s="7">
        <v>2.01345144359064E-2</v>
      </c>
      <c r="AF14" s="7">
        <v>4.6675461741408721E-2</v>
      </c>
      <c r="AG14" s="7">
        <v>5.2318376068069508E-2</v>
      </c>
      <c r="AH14" s="7">
        <v>3.1170292573211945E-2</v>
      </c>
      <c r="AI14" s="7">
        <f t="shared" si="3"/>
        <v>3.339054749924409E-2</v>
      </c>
      <c r="AJ14" s="7">
        <f t="shared" si="4"/>
        <v>3.4285310460734159E-2</v>
      </c>
      <c r="AK14" s="7">
        <f t="shared" si="15"/>
        <v>3.957476828144682E-2</v>
      </c>
      <c r="AL14" s="33">
        <f t="shared" si="5"/>
        <v>3.3065879604500623E-2</v>
      </c>
      <c r="AM14" s="7">
        <f t="shared" ref="AM14:AM21" si="36">$C14+(L14-$C14)*Other_Factor</f>
        <v>5.9229254130035132E-3</v>
      </c>
      <c r="AN14" s="7">
        <f t="shared" ref="AN14:AN21" si="37">$D14+(M14-$D14)*Other_Factor</f>
        <v>1.1158367696469221E-2</v>
      </c>
      <c r="AO14" s="7">
        <f t="shared" ref="AO14:AO21" si="38">$E14+(N14-$E14)*Other_Factor</f>
        <v>3.1257106411058132E-2</v>
      </c>
      <c r="AP14" s="7">
        <f t="shared" ref="AP14:AP21" si="39">$F14+(O14-$F14)*Other_Factor</f>
        <v>4.1455743229540806E-2</v>
      </c>
      <c r="AQ14" s="7">
        <f t="shared" ref="AQ14:AQ21" si="40">$G14+(P14-$G14)*Other_Factor</f>
        <v>2.2167270282005568E-2</v>
      </c>
      <c r="AR14" s="40">
        <f t="shared" ref="AR14:AR21" si="41">$H14+(Q14-$H14)*Other_Factor</f>
        <v>2.2163453077328213E-2</v>
      </c>
      <c r="AS14" s="40">
        <f t="shared" ref="AS14:AS21" si="42">$I14+(R14-$I14)*Other_Factor</f>
        <v>2.1874381282295283E-2</v>
      </c>
      <c r="AT14" s="40">
        <f t="shared" ref="AT14:AT21" si="43">$J14+(S14-$J14)*Other_Factor</f>
        <v>2.9832716769197881E-2</v>
      </c>
      <c r="AU14" s="40">
        <f t="shared" ref="AU14:AU21" si="44">$K14+(T14-$K14)*Other_Factor</f>
        <v>2.2164011267197255E-2</v>
      </c>
      <c r="AV14" s="7">
        <f t="shared" ref="AV14:AV21" si="45">$C14+(U14-$C14)*Other_Factor</f>
        <v>7.8234214693309514E-3</v>
      </c>
      <c r="AW14" s="7">
        <f t="shared" ref="AW14:AW21" si="46">$D14+(V14-$D14)*Other_Factor</f>
        <v>1.171598371466938E-2</v>
      </c>
      <c r="AX14" s="7">
        <f t="shared" ref="AX14:AX21" si="47">$E14+(W14-$E14)*Other_Factor</f>
        <v>3.2434072586796855E-2</v>
      </c>
      <c r="AY14" s="7">
        <f t="shared" ref="AY14:AY21" si="48">$F14+(X14-$F14)*Other_Factor</f>
        <v>3.7864292989802442E-2</v>
      </c>
      <c r="AZ14" s="7">
        <f t="shared" ref="AZ14:AZ21" si="49">$G14+(Y14-$G14)*Other_Factor</f>
        <v>2.1127486505727731E-2</v>
      </c>
      <c r="BA14" s="7">
        <f t="shared" ref="BA14:BA21" si="50">$H14+(Z14-$H14)*Other_Factor</f>
        <v>2.2667385724576397E-2</v>
      </c>
      <c r="BB14" s="7">
        <f t="shared" ref="BB14:BB21" si="51">$I14+(AA14-$I14)*Other_Factor</f>
        <v>2.2762215270728033E-2</v>
      </c>
      <c r="BC14" s="7">
        <f t="shared" ref="BC14:BC21" si="52">$J14+(AB14-$J14)*Other_Factor</f>
        <v>2.7778873311678172E-2</v>
      </c>
      <c r="BD14" s="7">
        <f t="shared" ref="BD14:BD21" si="53">$K14+(AC14-$K14)*Other_Factor</f>
        <v>2.2442206250076056E-2</v>
      </c>
      <c r="BE14" s="7">
        <f t="shared" ref="BE14:BE21" si="54">$C14+(AD14-$C14)*Other_Factor</f>
        <v>8.4163762389626237E-3</v>
      </c>
      <c r="BF14" s="7">
        <f t="shared" ref="BF14:BF21" si="55">$D14+(AE14-$D14)*Other_Factor</f>
        <v>1.5876498801844725E-2</v>
      </c>
      <c r="BG14" s="7">
        <f t="shared" ref="BG14:BG21" si="56">$E14+(AF14-$E14)*Other_Factor</f>
        <v>3.0446261523685309E-2</v>
      </c>
      <c r="BH14" s="7">
        <f t="shared" ref="BH14:BH21" si="57">$F14+(AG14-$F14)*Other_Factor</f>
        <v>3.883586068533583E-2</v>
      </c>
      <c r="BI14" s="7">
        <f t="shared" ref="BI14:BI21" si="58">$G14+(AH14-$G14)*Other_Factor</f>
        <v>2.060053726164426E-2</v>
      </c>
      <c r="BJ14" s="7">
        <f t="shared" ref="BJ14:BJ21" si="59">$H14+(AI14-$H14)*Other_Factor</f>
        <v>2.3524984693130038E-2</v>
      </c>
      <c r="BK14" s="7">
        <f t="shared" ref="BK14:BK21" si="60">$I14+(AJ14-$I14)*Other_Factor</f>
        <v>2.3644636767446381E-2</v>
      </c>
      <c r="BL14" s="7">
        <f t="shared" ref="BL14:BL21" si="61">$J14+(AK14-$J14)*Other_Factor</f>
        <v>2.7847450807426746E-2</v>
      </c>
      <c r="BM14" s="33">
        <f t="shared" ref="BM14:BM21" si="62">$K14+(AL14-$K14)*Other_Factor</f>
        <v>2.3097342722950852E-2</v>
      </c>
      <c r="BN14" s="40">
        <f t="shared" ref="BN14:BW21" si="63">AM14*(1-SUM(BN$11:BN$13))/(SUM(AM$6:AM$21)-SUM(AM$11:AM$13))</f>
        <v>5.9278659312304452E-3</v>
      </c>
      <c r="BO14" s="40">
        <f t="shared" si="63"/>
        <v>1.1181500848740486E-2</v>
      </c>
      <c r="BP14" s="40">
        <f t="shared" si="63"/>
        <v>3.1358857344058015E-2</v>
      </c>
      <c r="BQ14" s="40">
        <f t="shared" si="63"/>
        <v>4.1674029332844885E-2</v>
      </c>
      <c r="BR14" s="40">
        <f t="shared" si="63"/>
        <v>2.2238128366162235E-2</v>
      </c>
      <c r="BS14" s="40">
        <f t="shared" si="63"/>
        <v>2.2224031083190234E-2</v>
      </c>
      <c r="BT14" s="40">
        <f t="shared" si="63"/>
        <v>2.1933339953791837E-2</v>
      </c>
      <c r="BU14" s="40">
        <f t="shared" si="63"/>
        <v>2.9951817821148294E-2</v>
      </c>
      <c r="BV14" s="40">
        <f t="shared" si="63"/>
        <v>2.2226075722310036E-2</v>
      </c>
      <c r="BW14" s="40">
        <f t="shared" si="63"/>
        <v>7.8307593015607413E-3</v>
      </c>
      <c r="BX14" s="40">
        <f t="shared" ref="BX14:CG21" si="64">AW14*(1-SUM(BX$11:BX$13))/(SUM(AW$6:AW$21)-SUM(AW$11:AW$13))</f>
        <v>1.1739884949635319E-2</v>
      </c>
      <c r="BY14" s="40">
        <f t="shared" si="64"/>
        <v>3.2532548730242347E-2</v>
      </c>
      <c r="BZ14" s="40">
        <f t="shared" si="64"/>
        <v>3.8058373977608466E-2</v>
      </c>
      <c r="CA14" s="40">
        <f t="shared" si="64"/>
        <v>2.1190382515019843E-2</v>
      </c>
      <c r="CB14" s="40">
        <f t="shared" si="64"/>
        <v>2.272710564424402E-2</v>
      </c>
      <c r="CC14" s="40">
        <f t="shared" si="64"/>
        <v>2.2820657975566778E-2</v>
      </c>
      <c r="CD14" s="40">
        <f t="shared" si="64"/>
        <v>2.788430833036757E-2</v>
      </c>
      <c r="CE14" s="40">
        <f t="shared" si="64"/>
        <v>2.2502460797642444E-2</v>
      </c>
      <c r="CF14" s="40">
        <f t="shared" si="64"/>
        <v>8.4136085299202912E-3</v>
      </c>
      <c r="CG14" s="40">
        <f t="shared" si="64"/>
        <v>1.5874367766751083E-2</v>
      </c>
      <c r="CH14" s="40">
        <f t="shared" ref="CH14:CN21" si="65">BG14*(1-SUM(CH$11:CH$13))/(SUM(BG$6:BG$21)-SUM(BG$11:BG$13))</f>
        <v>3.0428729345156738E-2</v>
      </c>
      <c r="CI14" s="40">
        <f t="shared" si="65"/>
        <v>3.8901124350412056E-2</v>
      </c>
      <c r="CJ14" s="40">
        <f t="shared" si="65"/>
        <v>2.0630201008371603E-2</v>
      </c>
      <c r="CK14" s="40">
        <f t="shared" si="65"/>
        <v>2.3521717396555668E-2</v>
      </c>
      <c r="CL14" s="40">
        <f t="shared" si="65"/>
        <v>2.3635951833921864E-2</v>
      </c>
      <c r="CM14" s="40">
        <f t="shared" si="65"/>
        <v>2.7890105083026816E-2</v>
      </c>
      <c r="CN14" s="48">
        <f t="shared" si="65"/>
        <v>2.309961748480626E-2</v>
      </c>
      <c r="CO14" s="108">
        <f t="shared" si="20"/>
        <v>7.8556441459494229E-3</v>
      </c>
      <c r="CP14" s="40">
        <f t="shared" si="19"/>
        <v>9.1680099961669852E-3</v>
      </c>
      <c r="CQ14" s="40">
        <f t="shared" si="19"/>
        <v>3.2324409672360994E-3</v>
      </c>
      <c r="CR14" s="40">
        <f t="shared" si="19"/>
        <v>1.7711755463600487E-2</v>
      </c>
      <c r="CS14" s="40">
        <f t="shared" si="19"/>
        <v>3.929519469931717E-3</v>
      </c>
      <c r="CT14" s="40">
        <f t="shared" si="19"/>
        <v>7.4500877834669773E-3</v>
      </c>
      <c r="CU14" s="40">
        <f t="shared" si="19"/>
        <v>5.96817127578544E-3</v>
      </c>
      <c r="CV14" s="40">
        <f t="shared" si="19"/>
        <v>1.0213555691000886E-2</v>
      </c>
      <c r="CW14" s="48">
        <f t="shared" si="19"/>
        <v>7.0390720549427773E-3</v>
      </c>
    </row>
    <row r="15" spans="1:101" x14ac:dyDescent="0.25">
      <c r="A15" s="89"/>
      <c r="B15" s="2" t="s">
        <v>7</v>
      </c>
      <c r="C15" s="7">
        <v>0.10766459627362737</v>
      </c>
      <c r="D15" s="7">
        <v>0.20355314960520232</v>
      </c>
      <c r="E15" s="7">
        <v>0.10016160949807894</v>
      </c>
      <c r="F15" s="7">
        <v>8.7546145493649044E-2</v>
      </c>
      <c r="G15" s="7">
        <v>9.0877719430074166E-2</v>
      </c>
      <c r="H15" s="7">
        <f t="shared" si="27"/>
        <v>0.13663738067020642</v>
      </c>
      <c r="I15" s="7">
        <f t="shared" si="28"/>
        <v>0.14842804129961501</v>
      </c>
      <c r="J15" s="7">
        <f t="shared" si="29"/>
        <v>8.9553716135606268E-2</v>
      </c>
      <c r="K15" s="7">
        <f t="shared" si="30"/>
        <v>0.12994594505854959</v>
      </c>
      <c r="L15" s="7">
        <v>0.11067878787905108</v>
      </c>
      <c r="M15" s="7">
        <v>0.1907283464559269</v>
      </c>
      <c r="N15" s="7">
        <v>8.9125989445385551E-2</v>
      </c>
      <c r="O15" s="7">
        <v>8.0074786324248567E-2</v>
      </c>
      <c r="P15" s="7">
        <v>7.3600900225080687E-2</v>
      </c>
      <c r="Q15" s="40">
        <f t="shared" si="31"/>
        <v>0.12705771000648142</v>
      </c>
      <c r="R15" s="40">
        <f t="shared" si="32"/>
        <v>0.13655717414815355</v>
      </c>
      <c r="S15" s="40">
        <f t="shared" si="33"/>
        <v>7.6173692150720965E-2</v>
      </c>
      <c r="T15" s="40">
        <f t="shared" si="34"/>
        <v>0.11924072030501232</v>
      </c>
      <c r="U15" s="7">
        <v>0.10880000000007861</v>
      </c>
      <c r="V15" s="7">
        <v>0.18975721784744679</v>
      </c>
      <c r="W15" s="7">
        <v>8.4864775725127919E-2</v>
      </c>
      <c r="X15" s="7">
        <v>7.222222222183905E-2</v>
      </c>
      <c r="Y15" s="7">
        <v>6.9647411852973212E-2</v>
      </c>
      <c r="Z15" s="7">
        <f t="shared" si="22"/>
        <v>0.12385528838267826</v>
      </c>
      <c r="AA15" s="7">
        <f t="shared" si="23"/>
        <v>0.13383187592450546</v>
      </c>
      <c r="AB15" s="7">
        <f t="shared" si="24"/>
        <v>7.067066917100423E-2</v>
      </c>
      <c r="AC15" s="7">
        <f t="shared" si="25"/>
        <v>0.11592847018488438</v>
      </c>
      <c r="AD15" s="7">
        <v>0.11254545454537712</v>
      </c>
      <c r="AE15" s="7">
        <v>0.17745406824097237</v>
      </c>
      <c r="AF15" s="7">
        <v>7.8472955144719789E-2</v>
      </c>
      <c r="AG15" s="7">
        <v>6.873931623898763E-2</v>
      </c>
      <c r="AH15" s="7">
        <v>6.725431357844279E-2</v>
      </c>
      <c r="AI15" s="7">
        <f t="shared" si="3"/>
        <v>0.11689875661288196</v>
      </c>
      <c r="AJ15" s="7">
        <f t="shared" si="4"/>
        <v>0.12468046051653744</v>
      </c>
      <c r="AK15" s="7">
        <f t="shared" si="15"/>
        <v>6.7844469598502391E-2</v>
      </c>
      <c r="AL15" s="33">
        <f t="shared" si="5"/>
        <v>0.10963924932985658</v>
      </c>
      <c r="AM15" s="7">
        <f t="shared" si="36"/>
        <v>0.10955498782914377</v>
      </c>
      <c r="AN15" s="7">
        <f t="shared" si="37"/>
        <v>0.19550989862841431</v>
      </c>
      <c r="AO15" s="7">
        <f t="shared" si="38"/>
        <v>9.3240469209597998E-2</v>
      </c>
      <c r="AP15" s="7">
        <f t="shared" si="39"/>
        <v>8.2860380243473683E-2</v>
      </c>
      <c r="AQ15" s="7">
        <f t="shared" si="40"/>
        <v>8.004232559760005E-2</v>
      </c>
      <c r="AR15" s="40">
        <f t="shared" si="41"/>
        <v>0.13062935898547071</v>
      </c>
      <c r="AS15" s="40">
        <f t="shared" si="42"/>
        <v>0.14098306435143412</v>
      </c>
      <c r="AT15" s="40">
        <f t="shared" si="43"/>
        <v>8.1162250806022948E-2</v>
      </c>
      <c r="AU15" s="40">
        <f t="shared" si="44"/>
        <v>0.12323201670788414</v>
      </c>
      <c r="AV15" s="7">
        <f t="shared" si="45"/>
        <v>0.10837668027410138</v>
      </c>
      <c r="AW15" s="7">
        <f t="shared" si="46"/>
        <v>0.19490084201851338</v>
      </c>
      <c r="AX15" s="7">
        <f t="shared" si="47"/>
        <v>9.0567990652318853E-2</v>
      </c>
      <c r="AY15" s="7">
        <f t="shared" si="48"/>
        <v>7.7935537097591615E-2</v>
      </c>
      <c r="AZ15" s="7">
        <f t="shared" si="49"/>
        <v>7.7562841207816646E-2</v>
      </c>
      <c r="BA15" s="7">
        <f t="shared" si="50"/>
        <v>0.12862091639544179</v>
      </c>
      <c r="BB15" s="7">
        <f t="shared" si="51"/>
        <v>0.13927385623773031</v>
      </c>
      <c r="BC15" s="7">
        <f t="shared" si="52"/>
        <v>7.7710954560638146E-2</v>
      </c>
      <c r="BD15" s="7">
        <f t="shared" si="53"/>
        <v>0.12115469367188959</v>
      </c>
      <c r="BE15" s="7">
        <f t="shared" si="54"/>
        <v>0.11072569339963144</v>
      </c>
      <c r="BF15" s="7">
        <f t="shared" si="55"/>
        <v>0.18718475320701103</v>
      </c>
      <c r="BG15" s="7">
        <f t="shared" si="56"/>
        <v>8.6559272816386534E-2</v>
      </c>
      <c r="BH15" s="7">
        <f t="shared" si="57"/>
        <v>7.5751184899545354E-2</v>
      </c>
      <c r="BI15" s="7">
        <f t="shared" si="58"/>
        <v>7.6061976842872844E-2</v>
      </c>
      <c r="BJ15" s="7">
        <f t="shared" si="59"/>
        <v>0.12425803220133765</v>
      </c>
      <c r="BK15" s="7">
        <f t="shared" si="60"/>
        <v>0.13353442070313573</v>
      </c>
      <c r="BL15" s="7">
        <f t="shared" si="61"/>
        <v>7.5938464783794485E-2</v>
      </c>
      <c r="BM15" s="33">
        <f t="shared" si="62"/>
        <v>0.11721032265920113</v>
      </c>
      <c r="BN15" s="40">
        <f t="shared" si="63"/>
        <v>0.10964637145741518</v>
      </c>
      <c r="BO15" s="40">
        <f t="shared" si="63"/>
        <v>0.1959152231685746</v>
      </c>
      <c r="BP15" s="40">
        <f t="shared" si="63"/>
        <v>9.3543993938043968E-2</v>
      </c>
      <c r="BQ15" s="40">
        <f t="shared" si="63"/>
        <v>8.3296683349209658E-2</v>
      </c>
      <c r="BR15" s="40">
        <f t="shared" si="63"/>
        <v>8.0298182352678008E-2</v>
      </c>
      <c r="BS15" s="40">
        <f t="shared" si="63"/>
        <v>0.13098640019411112</v>
      </c>
      <c r="BT15" s="40">
        <f t="shared" si="63"/>
        <v>0.14136306020459233</v>
      </c>
      <c r="BU15" s="40">
        <f t="shared" si="63"/>
        <v>8.1486274579132378E-2</v>
      </c>
      <c r="BV15" s="40">
        <f t="shared" si="63"/>
        <v>0.12357709539771244</v>
      </c>
      <c r="BW15" s="40">
        <f t="shared" si="63"/>
        <v>0.10847833015971606</v>
      </c>
      <c r="BX15" s="40">
        <f t="shared" si="64"/>
        <v>0.19529845018643111</v>
      </c>
      <c r="BY15" s="40">
        <f t="shared" si="64"/>
        <v>9.0842972661290433E-2</v>
      </c>
      <c r="BZ15" s="40">
        <f t="shared" si="64"/>
        <v>7.8335011241454991E-2</v>
      </c>
      <c r="CA15" s="40">
        <f t="shared" si="64"/>
        <v>7.7793743884290112E-2</v>
      </c>
      <c r="CB15" s="40">
        <f t="shared" si="64"/>
        <v>0.12895978347469142</v>
      </c>
      <c r="CC15" s="40">
        <f t="shared" si="64"/>
        <v>0.13963144625148977</v>
      </c>
      <c r="CD15" s="40">
        <f t="shared" si="64"/>
        <v>7.8005907342003383E-2</v>
      </c>
      <c r="CE15" s="40">
        <f t="shared" si="64"/>
        <v>0.12147997903694675</v>
      </c>
      <c r="CF15" s="40">
        <f t="shared" si="64"/>
        <v>0.11068928146958702</v>
      </c>
      <c r="CG15" s="40">
        <f t="shared" si="64"/>
        <v>0.18715962819153639</v>
      </c>
      <c r="CH15" s="40">
        <f t="shared" si="65"/>
        <v>8.650942851536654E-2</v>
      </c>
      <c r="CI15" s="40">
        <f t="shared" si="65"/>
        <v>7.5878484768098997E-2</v>
      </c>
      <c r="CJ15" s="40">
        <f t="shared" si="65"/>
        <v>7.6171502297864208E-2</v>
      </c>
      <c r="CK15" s="40">
        <f t="shared" si="65"/>
        <v>0.12424077447096098</v>
      </c>
      <c r="CL15" s="40">
        <f t="shared" si="65"/>
        <v>0.13348537205085792</v>
      </c>
      <c r="CM15" s="40">
        <f t="shared" si="65"/>
        <v>7.6054780644371212E-2</v>
      </c>
      <c r="CN15" s="48">
        <f t="shared" si="65"/>
        <v>0.11722186621961167</v>
      </c>
      <c r="CO15" s="108">
        <f t="shared" si="20"/>
        <v>0.14548048678197675</v>
      </c>
      <c r="CP15" s="40">
        <f t="shared" si="19"/>
        <v>0.21416070941499105</v>
      </c>
      <c r="CQ15" s="40">
        <f t="shared" si="19"/>
        <v>0.10289937079150036</v>
      </c>
      <c r="CR15" s="40">
        <f t="shared" si="19"/>
        <v>9.5974384611339975E-2</v>
      </c>
      <c r="CS15" s="40">
        <f t="shared" si="19"/>
        <v>0.12660159270983723</v>
      </c>
      <c r="CT15" s="40">
        <f t="shared" si="19"/>
        <v>0.14689810636360393</v>
      </c>
      <c r="CU15" s="40">
        <f t="shared" si="19"/>
        <v>0.15418021930972234</v>
      </c>
      <c r="CV15" s="40">
        <f t="shared" si="19"/>
        <v>0.11263706002228255</v>
      </c>
      <c r="CW15" s="48">
        <f t="shared" si="19"/>
        <v>0.14452854963214334</v>
      </c>
    </row>
    <row r="16" spans="1:101" x14ac:dyDescent="0.25">
      <c r="A16" s="89"/>
      <c r="B16" s="2" t="s">
        <v>6</v>
      </c>
      <c r="C16" s="7">
        <v>4.5813664596330052E-2</v>
      </c>
      <c r="D16" s="7">
        <v>0.11388451443597047</v>
      </c>
      <c r="E16" s="7">
        <v>0.17509564643854364</v>
      </c>
      <c r="F16" s="7">
        <v>0.14411509229134356</v>
      </c>
      <c r="G16" s="7">
        <v>9.6024006000739459E-2</v>
      </c>
      <c r="H16" s="7">
        <f t="shared" si="27"/>
        <v>0.13410951281691072</v>
      </c>
      <c r="I16" s="7">
        <f t="shared" si="28"/>
        <v>0.14652035947371131</v>
      </c>
      <c r="J16" s="7">
        <f t="shared" si="29"/>
        <v>0.11513592063878651</v>
      </c>
      <c r="K16" s="7">
        <f t="shared" si="30"/>
        <v>0.12854026886511721</v>
      </c>
      <c r="L16" s="7">
        <v>3.7478787878564727E-2</v>
      </c>
      <c r="M16" s="7">
        <v>0.10247375328088074</v>
      </c>
      <c r="N16" s="7">
        <v>7.8700527704654522E-2</v>
      </c>
      <c r="O16" s="7">
        <v>7.3739316238944794E-2</v>
      </c>
      <c r="P16" s="7">
        <v>5.337584396060386E-2</v>
      </c>
      <c r="Q16" s="40">
        <f t="shared" si="31"/>
        <v>8.1677989001191442E-2</v>
      </c>
      <c r="R16" s="40">
        <f t="shared" si="32"/>
        <v>8.979861919055937E-2</v>
      </c>
      <c r="S16" s="40">
        <f t="shared" si="33"/>
        <v>6.1468506737363114E-2</v>
      </c>
      <c r="T16" s="40">
        <f t="shared" si="34"/>
        <v>7.7539366116353037E-2</v>
      </c>
      <c r="U16" s="7">
        <v>3.2048484848407735E-2</v>
      </c>
      <c r="V16" s="7">
        <v>9.2847769028950922E-2</v>
      </c>
      <c r="W16" s="7">
        <v>8.2193271767831325E-2</v>
      </c>
      <c r="X16" s="7">
        <v>6.6527777777507652E-2</v>
      </c>
      <c r="Y16" s="7">
        <v>5.1995498874285694E-2</v>
      </c>
      <c r="Z16" s="7">
        <f t="shared" si="22"/>
        <v>7.8191779979120149E-2</v>
      </c>
      <c r="AA16" s="7">
        <f t="shared" si="23"/>
        <v>8.7167127122927734E-2</v>
      </c>
      <c r="AB16" s="7">
        <f t="shared" si="24"/>
        <v>5.7770782722447254E-2</v>
      </c>
      <c r="AC16" s="7">
        <f t="shared" si="25"/>
        <v>7.4361097593645481E-2</v>
      </c>
      <c r="AD16" s="7">
        <v>2.5066666666812409E-2</v>
      </c>
      <c r="AE16" s="7">
        <v>7.4839238845261113E-2</v>
      </c>
      <c r="AF16" s="7">
        <v>5.5573878628030614E-2</v>
      </c>
      <c r="AG16" s="7">
        <v>5.7916666666448895E-2</v>
      </c>
      <c r="AH16" s="7">
        <v>4.7681920479543817E-2</v>
      </c>
      <c r="AI16" s="7">
        <f t="shared" si="3"/>
        <v>5.9054865368656562E-2</v>
      </c>
      <c r="AJ16" s="7">
        <f t="shared" si="4"/>
        <v>6.4567556390191322E-2</v>
      </c>
      <c r="AK16" s="7">
        <f t="shared" si="15"/>
        <v>5.1749318630714802E-2</v>
      </c>
      <c r="AL16" s="33">
        <f t="shared" si="5"/>
        <v>5.7391799550903594E-2</v>
      </c>
      <c r="AM16" s="7">
        <f t="shared" si="36"/>
        <v>4.0586332486724837E-2</v>
      </c>
      <c r="AN16" s="7">
        <f t="shared" si="37"/>
        <v>0.10672809926621751</v>
      </c>
      <c r="AO16" s="7">
        <f t="shared" si="38"/>
        <v>0.11464012724737743</v>
      </c>
      <c r="AP16" s="7">
        <f t="shared" si="39"/>
        <v>9.9977960291180987E-2</v>
      </c>
      <c r="AQ16" s="7">
        <f t="shared" si="40"/>
        <v>6.9276626957583215E-2</v>
      </c>
      <c r="AR16" s="40">
        <f t="shared" si="41"/>
        <v>0.10122636441793559</v>
      </c>
      <c r="AS16" s="40">
        <f t="shared" si="42"/>
        <v>0.11094654304726946</v>
      </c>
      <c r="AT16" s="40">
        <f t="shared" si="43"/>
        <v>8.1477666842610486E-2</v>
      </c>
      <c r="AU16" s="40">
        <f t="shared" si="44"/>
        <v>9.6554354065774381E-2</v>
      </c>
      <c r="AV16" s="7">
        <f t="shared" si="45"/>
        <v>3.7180643553867201E-2</v>
      </c>
      <c r="AW16" s="7">
        <f t="shared" si="46"/>
        <v>0.10069103138020831</v>
      </c>
      <c r="AX16" s="7">
        <f t="shared" si="47"/>
        <v>0.1168306495322676</v>
      </c>
      <c r="AY16" s="7">
        <f t="shared" si="48"/>
        <v>9.5455145157182175E-2</v>
      </c>
      <c r="AZ16" s="7">
        <f t="shared" si="49"/>
        <v>6.841092462791741E-2</v>
      </c>
      <c r="BA16" s="7">
        <f t="shared" si="50"/>
        <v>9.9039940673595589E-2</v>
      </c>
      <c r="BB16" s="7">
        <f t="shared" si="51"/>
        <v>0.10929616674932341</v>
      </c>
      <c r="BC16" s="7">
        <f t="shared" si="52"/>
        <v>7.9158588573050859E-2</v>
      </c>
      <c r="BD16" s="7">
        <f t="shared" si="53"/>
        <v>9.4561059423960994E-2</v>
      </c>
      <c r="BE16" s="7">
        <f t="shared" si="54"/>
        <v>3.2801900640215105E-2</v>
      </c>
      <c r="BF16" s="7">
        <f t="shared" si="55"/>
        <v>8.9396734984036108E-2</v>
      </c>
      <c r="BG16" s="7">
        <f t="shared" si="56"/>
        <v>0.10013593247648944</v>
      </c>
      <c r="BH16" s="7">
        <f t="shared" si="57"/>
        <v>9.0054568863801282E-2</v>
      </c>
      <c r="BI16" s="7">
        <f t="shared" si="58"/>
        <v>6.5705604847713261E-2</v>
      </c>
      <c r="BJ16" s="7">
        <f t="shared" si="59"/>
        <v>8.7037962526896606E-2</v>
      </c>
      <c r="BK16" s="7">
        <f t="shared" si="60"/>
        <v>9.5122536382034578E-2</v>
      </c>
      <c r="BL16" s="7">
        <f t="shared" si="61"/>
        <v>7.5382144882353175E-2</v>
      </c>
      <c r="BM16" s="33">
        <f t="shared" si="62"/>
        <v>8.3918531700999277E-2</v>
      </c>
      <c r="BN16" s="40">
        <f t="shared" si="63"/>
        <v>4.0620186959208104E-2</v>
      </c>
      <c r="BO16" s="40">
        <f t="shared" si="63"/>
        <v>0.10694936436870463</v>
      </c>
      <c r="BP16" s="40">
        <f t="shared" si="63"/>
        <v>0.1150133140597856</v>
      </c>
      <c r="BQ16" s="40">
        <f t="shared" si="63"/>
        <v>0.10050439638104706</v>
      </c>
      <c r="BR16" s="40">
        <f t="shared" si="63"/>
        <v>6.9498070960412703E-2</v>
      </c>
      <c r="BS16" s="40">
        <f t="shared" si="63"/>
        <v>0.10150304022633538</v>
      </c>
      <c r="BT16" s="40">
        <f t="shared" si="63"/>
        <v>0.11124558056978429</v>
      </c>
      <c r="BU16" s="40">
        <f t="shared" si="63"/>
        <v>8.1802949850071596E-2</v>
      </c>
      <c r="BV16" s="40">
        <f t="shared" si="63"/>
        <v>9.6824729012872882E-2</v>
      </c>
      <c r="BW16" s="40">
        <f t="shared" si="63"/>
        <v>3.7215516444924317E-2</v>
      </c>
      <c r="BX16" s="40">
        <f t="shared" si="64"/>
        <v>0.10089644648307909</v>
      </c>
      <c r="BY16" s="40">
        <f t="shared" si="64"/>
        <v>0.11718537007411077</v>
      </c>
      <c r="BZ16" s="40">
        <f t="shared" si="64"/>
        <v>9.5944419547390983E-2</v>
      </c>
      <c r="CA16" s="40">
        <f t="shared" si="64"/>
        <v>6.861458227313294E-2</v>
      </c>
      <c r="CB16" s="40">
        <f t="shared" si="64"/>
        <v>9.9300873159272593E-2</v>
      </c>
      <c r="CC16" s="40">
        <f t="shared" si="64"/>
        <v>0.10957678810086433</v>
      </c>
      <c r="CD16" s="40">
        <f t="shared" si="64"/>
        <v>7.9459035865206418E-2</v>
      </c>
      <c r="CE16" s="40">
        <f t="shared" si="64"/>
        <v>9.4814944170830293E-2</v>
      </c>
      <c r="CF16" s="40">
        <f t="shared" si="64"/>
        <v>3.2791113798654084E-2</v>
      </c>
      <c r="CG16" s="40">
        <f t="shared" si="64"/>
        <v>8.9384735639477478E-2</v>
      </c>
      <c r="CH16" s="40">
        <f t="shared" si="65"/>
        <v>0.10007827019030244</v>
      </c>
      <c r="CI16" s="40">
        <f t="shared" si="65"/>
        <v>9.0205905569546815E-2</v>
      </c>
      <c r="CJ16" s="40">
        <f t="shared" si="65"/>
        <v>6.5800217643293038E-2</v>
      </c>
      <c r="CK16" s="40">
        <f t="shared" si="65"/>
        <v>8.7025874151898122E-2</v>
      </c>
      <c r="CL16" s="40">
        <f t="shared" si="65"/>
        <v>9.5087596834716223E-2</v>
      </c>
      <c r="CM16" s="40">
        <f t="shared" si="65"/>
        <v>7.5497608621040477E-2</v>
      </c>
      <c r="CN16" s="48">
        <f t="shared" si="65"/>
        <v>8.3926796490467276E-2</v>
      </c>
      <c r="CO16" s="108">
        <f t="shared" si="20"/>
        <v>6.1905161561200343E-2</v>
      </c>
      <c r="CP16" s="40">
        <f t="shared" si="19"/>
        <v>0.11981926317668673</v>
      </c>
      <c r="CQ16" s="40">
        <f t="shared" si="19"/>
        <v>0.17988161269715536</v>
      </c>
      <c r="CR16" s="40">
        <f t="shared" si="19"/>
        <v>0.15798933485737013</v>
      </c>
      <c r="CS16" s="40">
        <f t="shared" si="19"/>
        <v>0.13377087557117476</v>
      </c>
      <c r="CT16" s="40">
        <f t="shared" si="19"/>
        <v>0.1441804093544462</v>
      </c>
      <c r="CU16" s="40">
        <f t="shared" si="19"/>
        <v>0.15219860721192957</v>
      </c>
      <c r="CV16" s="40">
        <f t="shared" si="19"/>
        <v>0.1448133272780569</v>
      </c>
      <c r="CW16" s="48">
        <f t="shared" si="19"/>
        <v>0.14296512769236927</v>
      </c>
    </row>
    <row r="17" spans="1:101" x14ac:dyDescent="0.25">
      <c r="A17" s="89"/>
      <c r="B17" s="2" t="s">
        <v>5</v>
      </c>
      <c r="C17" s="7">
        <v>0.13775155279409979</v>
      </c>
      <c r="D17" s="7">
        <v>0.15260170603683801</v>
      </c>
      <c r="E17" s="7">
        <v>0.15250329815251587</v>
      </c>
      <c r="F17" s="7">
        <v>8.9087947882588669E-2</v>
      </c>
      <c r="G17" s="7">
        <v>6.0960240059445017E-2</v>
      </c>
      <c r="H17" s="7">
        <f t="shared" si="27"/>
        <v>0.14359712111693446</v>
      </c>
      <c r="I17" s="7">
        <f t="shared" si="28"/>
        <v>0.1525492380566168</v>
      </c>
      <c r="J17" s="7">
        <f t="shared" si="29"/>
        <v>7.2138493501910497E-2</v>
      </c>
      <c r="K17" s="7">
        <f t="shared" si="30"/>
        <v>0.1315131293705232</v>
      </c>
      <c r="L17" s="7">
        <v>0.12728484848391855</v>
      </c>
      <c r="M17" s="7">
        <v>0.15426509186352608</v>
      </c>
      <c r="N17" s="7">
        <v>0.13015501319207115</v>
      </c>
      <c r="O17" s="7">
        <v>6.7873931623855924E-2</v>
      </c>
      <c r="P17" s="7">
        <v>5.5431357838914536E-2</v>
      </c>
      <c r="Q17" s="40">
        <f t="shared" si="31"/>
        <v>0.1314012061870069</v>
      </c>
      <c r="R17" s="40">
        <f t="shared" si="32"/>
        <v>0.14141035832688334</v>
      </c>
      <c r="S17" s="40">
        <f t="shared" si="33"/>
        <v>6.037617041017606E-2</v>
      </c>
      <c r="T17" s="40">
        <f t="shared" si="34"/>
        <v>0.12029213468446788</v>
      </c>
      <c r="U17" s="7">
        <v>9.4678787877745141E-2</v>
      </c>
      <c r="V17" s="7">
        <v>0.11401902887080302</v>
      </c>
      <c r="W17" s="7">
        <v>8.5336411608889037E-2</v>
      </c>
      <c r="X17" s="7">
        <v>5.1752136752202471E-2</v>
      </c>
      <c r="Y17" s="7">
        <v>4.4688672167580927E-2</v>
      </c>
      <c r="Z17" s="7">
        <f t="shared" si="22"/>
        <v>9.2932392553390808E-2</v>
      </c>
      <c r="AA17" s="7">
        <f t="shared" si="23"/>
        <v>9.8726361971630094E-2</v>
      </c>
      <c r="AB17" s="7">
        <f t="shared" si="24"/>
        <v>4.749576892090443E-2</v>
      </c>
      <c r="AC17" s="7">
        <f t="shared" si="25"/>
        <v>8.58777129539426E-2</v>
      </c>
      <c r="AD17" s="7">
        <v>9.0412121211003157E-2</v>
      </c>
      <c r="AE17" s="7">
        <v>6.9517716535575882E-2</v>
      </c>
      <c r="AF17" s="7">
        <v>6.9168865434631049E-2</v>
      </c>
      <c r="AG17" s="7">
        <v>3.3472222222256737E-2</v>
      </c>
      <c r="AH17" s="7">
        <v>3.9984996248726562E-2</v>
      </c>
      <c r="AI17" s="7">
        <f t="shared" si="3"/>
        <v>6.7822157484481074E-2</v>
      </c>
      <c r="AJ17" s="7">
        <f t="shared" si="4"/>
        <v>6.9331720131013352E-2</v>
      </c>
      <c r="AK17" s="7">
        <f t="shared" si="15"/>
        <v>3.7396749842757974E-2</v>
      </c>
      <c r="AL17" s="33">
        <f t="shared" si="5"/>
        <v>6.3751529184964809E-2</v>
      </c>
      <c r="AM17" s="7">
        <f t="shared" si="36"/>
        <v>0.13118721580687884</v>
      </c>
      <c r="AN17" s="7">
        <f t="shared" si="37"/>
        <v>0.15364492124408585</v>
      </c>
      <c r="AO17" s="7">
        <f t="shared" si="38"/>
        <v>0.13848726509958054</v>
      </c>
      <c r="AP17" s="7">
        <f t="shared" si="39"/>
        <v>7.5783286983813869E-2</v>
      </c>
      <c r="AQ17" s="7">
        <f t="shared" si="40"/>
        <v>5.7492725836948734E-2</v>
      </c>
      <c r="AR17" s="40">
        <f t="shared" si="41"/>
        <v>0.13594828600179232</v>
      </c>
      <c r="AS17" s="40">
        <f t="shared" si="42"/>
        <v>0.1455633370471682</v>
      </c>
      <c r="AT17" s="40">
        <f t="shared" si="43"/>
        <v>6.4761591447687991E-2</v>
      </c>
      <c r="AU17" s="40">
        <f t="shared" si="44"/>
        <v>0.12447572884135823</v>
      </c>
      <c r="AV17" s="7">
        <f t="shared" si="45"/>
        <v>0.11073787824066206</v>
      </c>
      <c r="AW17" s="7">
        <f t="shared" si="46"/>
        <v>0.12840405152388432</v>
      </c>
      <c r="AX17" s="7">
        <f t="shared" si="47"/>
        <v>0.11037866516504129</v>
      </c>
      <c r="AY17" s="7">
        <f t="shared" si="48"/>
        <v>6.5672282484198707E-2</v>
      </c>
      <c r="AZ17" s="7">
        <f t="shared" si="49"/>
        <v>5.0755303358525565E-2</v>
      </c>
      <c r="BA17" s="7">
        <f t="shared" si="50"/>
        <v>0.11182204256296499</v>
      </c>
      <c r="BB17" s="7">
        <f t="shared" si="51"/>
        <v>0.11879348402240633</v>
      </c>
      <c r="BC17" s="7">
        <f t="shared" si="52"/>
        <v>5.6683471210352512E-2</v>
      </c>
      <c r="BD17" s="7">
        <f t="shared" si="53"/>
        <v>0.1028922528240066</v>
      </c>
      <c r="BE17" s="7">
        <f t="shared" si="54"/>
        <v>0.10806197979329757</v>
      </c>
      <c r="BF17" s="7">
        <f t="shared" si="55"/>
        <v>0.10049444388761536</v>
      </c>
      <c r="BG17" s="7">
        <f t="shared" si="56"/>
        <v>0.10023896710926936</v>
      </c>
      <c r="BH17" s="7">
        <f t="shared" si="57"/>
        <v>5.420778367768922E-2</v>
      </c>
      <c r="BI17" s="7">
        <f t="shared" si="58"/>
        <v>4.7805328572288239E-2</v>
      </c>
      <c r="BJ17" s="7">
        <f t="shared" si="59"/>
        <v>9.6073814664683732E-2</v>
      </c>
      <c r="BK17" s="7">
        <f t="shared" si="60"/>
        <v>0.10035823172691735</v>
      </c>
      <c r="BL17" s="7">
        <f t="shared" si="61"/>
        <v>5.0349733053171405E-2</v>
      </c>
      <c r="BM17" s="33">
        <f t="shared" si="62"/>
        <v>8.9015513575772892E-2</v>
      </c>
      <c r="BN17" s="40">
        <f t="shared" si="63"/>
        <v>0.13129664362938887</v>
      </c>
      <c r="BO17" s="40">
        <f t="shared" si="63"/>
        <v>0.15396345272248216</v>
      </c>
      <c r="BP17" s="40">
        <f t="shared" si="63"/>
        <v>0.13893808125150364</v>
      </c>
      <c r="BQ17" s="40">
        <f t="shared" si="63"/>
        <v>7.618232550351127E-2</v>
      </c>
      <c r="BR17" s="40">
        <f t="shared" si="63"/>
        <v>5.7676502384711476E-2</v>
      </c>
      <c r="BS17" s="40">
        <f t="shared" si="63"/>
        <v>0.13631986510716074</v>
      </c>
      <c r="BT17" s="40">
        <f t="shared" si="63"/>
        <v>0.14595567824576716</v>
      </c>
      <c r="BU17" s="40">
        <f t="shared" si="63"/>
        <v>6.5020138925179757E-2</v>
      </c>
      <c r="BV17" s="40">
        <f t="shared" si="63"/>
        <v>0.12482429021827555</v>
      </c>
      <c r="BW17" s="40">
        <f t="shared" si="63"/>
        <v>0.11084174276786389</v>
      </c>
      <c r="BX17" s="40">
        <f t="shared" si="64"/>
        <v>0.12866600267376585</v>
      </c>
      <c r="BY17" s="40">
        <f t="shared" si="64"/>
        <v>0.11071379622929559</v>
      </c>
      <c r="BZ17" s="40">
        <f t="shared" si="64"/>
        <v>6.6008898869969912E-2</v>
      </c>
      <c r="CA17" s="40">
        <f t="shared" si="64"/>
        <v>5.0906400652129154E-2</v>
      </c>
      <c r="CB17" s="40">
        <f t="shared" si="64"/>
        <v>0.11211665101407055</v>
      </c>
      <c r="CC17" s="40">
        <f t="shared" si="64"/>
        <v>0.11909849003526202</v>
      </c>
      <c r="CD17" s="40">
        <f t="shared" si="64"/>
        <v>5.689861394776264E-2</v>
      </c>
      <c r="CE17" s="40">
        <f t="shared" si="64"/>
        <v>0.10316850579454404</v>
      </c>
      <c r="CF17" s="40">
        <f t="shared" si="64"/>
        <v>0.10802644382031888</v>
      </c>
      <c r="CG17" s="40">
        <f t="shared" si="64"/>
        <v>0.10048095494466176</v>
      </c>
      <c r="CH17" s="40">
        <f t="shared" si="65"/>
        <v>0.10018124549160828</v>
      </c>
      <c r="CI17" s="40">
        <f t="shared" si="65"/>
        <v>5.4298879859826898E-2</v>
      </c>
      <c r="CJ17" s="40">
        <f t="shared" si="65"/>
        <v>4.7874165862353775E-2</v>
      </c>
      <c r="CK17" s="40">
        <f t="shared" si="65"/>
        <v>9.6060471334193404E-2</v>
      </c>
      <c r="CL17" s="40">
        <f t="shared" si="65"/>
        <v>0.10032136905147179</v>
      </c>
      <c r="CM17" s="40">
        <f t="shared" si="65"/>
        <v>5.0426854345346092E-2</v>
      </c>
      <c r="CN17" s="48">
        <f t="shared" si="65"/>
        <v>8.9024280345926951E-2</v>
      </c>
      <c r="CO17" s="108">
        <f t="shared" si="20"/>
        <v>0.1861351237924781</v>
      </c>
      <c r="CP17" s="40">
        <f t="shared" si="19"/>
        <v>0.16055408470059798</v>
      </c>
      <c r="CQ17" s="40">
        <f t="shared" si="19"/>
        <v>0.15667173782609234</v>
      </c>
      <c r="CR17" s="40">
        <f t="shared" si="19"/>
        <v>9.7664619339966702E-2</v>
      </c>
      <c r="CS17" s="40">
        <f t="shared" si="19"/>
        <v>8.4923604288266896E-2</v>
      </c>
      <c r="CT17" s="40">
        <f t="shared" si="19"/>
        <v>0.15438048554411657</v>
      </c>
      <c r="CU17" s="40">
        <f t="shared" si="19"/>
        <v>0.15846112886191693</v>
      </c>
      <c r="CV17" s="40">
        <f t="shared" si="19"/>
        <v>9.0732893877768103E-2</v>
      </c>
      <c r="CW17" s="48">
        <f t="shared" si="19"/>
        <v>0.14627160421929294</v>
      </c>
    </row>
    <row r="18" spans="1:101" x14ac:dyDescent="0.25">
      <c r="A18" s="89"/>
      <c r="B18" s="2" t="s">
        <v>4</v>
      </c>
      <c r="C18" s="7">
        <v>1.2670807453412371E-2</v>
      </c>
      <c r="D18" s="7">
        <v>9.2618110236442397E-2</v>
      </c>
      <c r="E18" s="7">
        <v>0.16386873350978221</v>
      </c>
      <c r="F18" s="7">
        <v>9.3246471226729716E-2</v>
      </c>
      <c r="G18" s="7">
        <v>5.8927231808190268E-2</v>
      </c>
      <c r="H18" s="7">
        <f t="shared" si="27"/>
        <v>0.11217063361640403</v>
      </c>
      <c r="I18" s="7">
        <f t="shared" si="28"/>
        <v>0.13060669538290595</v>
      </c>
      <c r="J18" s="7">
        <f t="shared" si="29"/>
        <v>7.2566066461379919E-2</v>
      </c>
      <c r="K18" s="7">
        <f t="shared" si="30"/>
        <v>0.1043848505644794</v>
      </c>
      <c r="L18" s="7">
        <v>2.206060606070618E-2</v>
      </c>
      <c r="M18" s="7">
        <v>9.2198162730119451E-2</v>
      </c>
      <c r="N18" s="7">
        <v>0.15618733509278002</v>
      </c>
      <c r="O18" s="7">
        <v>8.8792735043567536E-2</v>
      </c>
      <c r="P18" s="7">
        <v>5.8649662415976113E-2</v>
      </c>
      <c r="Q18" s="40">
        <f t="shared" si="31"/>
        <v>0.10950992897711299</v>
      </c>
      <c r="R18" s="40">
        <f t="shared" si="32"/>
        <v>0.1263151712708746</v>
      </c>
      <c r="S18" s="40">
        <f t="shared" si="33"/>
        <v>7.0628843495517138E-2</v>
      </c>
      <c r="T18" s="40">
        <f t="shared" si="34"/>
        <v>0.10207263181051872</v>
      </c>
      <c r="U18" s="7">
        <v>1.9030303030412449E-2</v>
      </c>
      <c r="V18" s="7">
        <v>8.9921259843002227E-2</v>
      </c>
      <c r="W18" s="7">
        <v>0.14757915567338334</v>
      </c>
      <c r="X18" s="7">
        <v>7.9220085470589729E-2</v>
      </c>
      <c r="Y18" s="7">
        <v>5.8049512378446459E-2</v>
      </c>
      <c r="Z18" s="7">
        <f t="shared" si="22"/>
        <v>0.10373066821328361</v>
      </c>
      <c r="AA18" s="7">
        <f t="shared" si="23"/>
        <v>0.12066263141971835</v>
      </c>
      <c r="AB18" s="7">
        <f t="shared" si="24"/>
        <v>6.6462925694390398E-2</v>
      </c>
      <c r="AC18" s="7">
        <f t="shared" si="25"/>
        <v>9.7050712447641005E-2</v>
      </c>
      <c r="AD18" s="7">
        <v>2.0703030303074819E-2</v>
      </c>
      <c r="AE18" s="7">
        <v>9.0226377952948855E-2</v>
      </c>
      <c r="AF18" s="7">
        <v>0.14873680738832612</v>
      </c>
      <c r="AG18" s="7">
        <v>8.0235042735610829E-2</v>
      </c>
      <c r="AH18" s="7">
        <v>5.9969992498424725E-2</v>
      </c>
      <c r="AI18" s="7">
        <f t="shared" si="3"/>
        <v>0.10462922836507869</v>
      </c>
      <c r="AJ18" s="7">
        <f t="shared" si="4"/>
        <v>0.12142229355967821</v>
      </c>
      <c r="AK18" s="7">
        <f t="shared" si="15"/>
        <v>6.8023541298059681E-2</v>
      </c>
      <c r="AL18" s="33">
        <f t="shared" si="5"/>
        <v>9.8098707964166601E-2</v>
      </c>
      <c r="AM18" s="7">
        <f t="shared" si="36"/>
        <v>1.8559748276977803E-2</v>
      </c>
      <c r="AN18" s="7">
        <f t="shared" si="37"/>
        <v>9.2354734405163258E-2</v>
      </c>
      <c r="AO18" s="7">
        <f t="shared" si="38"/>
        <v>0.15905123926823189</v>
      </c>
      <c r="AP18" s="7">
        <f t="shared" si="39"/>
        <v>9.0453249569553695E-2</v>
      </c>
      <c r="AQ18" s="7">
        <f t="shared" si="40"/>
        <v>5.8753150361553867E-2</v>
      </c>
      <c r="AR18" s="40">
        <f t="shared" si="41"/>
        <v>0.11050193625397074</v>
      </c>
      <c r="AS18" s="40">
        <f t="shared" si="42"/>
        <v>0.12791520724821628</v>
      </c>
      <c r="AT18" s="40">
        <f t="shared" si="43"/>
        <v>7.1351110541115967E-2</v>
      </c>
      <c r="AU18" s="40">
        <f t="shared" si="44"/>
        <v>0.1029347108987963</v>
      </c>
      <c r="AV18" s="7">
        <f t="shared" si="45"/>
        <v>1.6659252220650362E-2</v>
      </c>
      <c r="AW18" s="7">
        <f t="shared" si="46"/>
        <v>9.0926743569148621E-2</v>
      </c>
      <c r="AX18" s="7">
        <f t="shared" si="47"/>
        <v>0.15365250162543692</v>
      </c>
      <c r="AY18" s="7">
        <f t="shared" si="48"/>
        <v>8.4449631258059141E-2</v>
      </c>
      <c r="AZ18" s="7">
        <f t="shared" si="49"/>
        <v>5.837675804430785E-2</v>
      </c>
      <c r="BA18" s="7">
        <f t="shared" si="50"/>
        <v>0.10687739369821156</v>
      </c>
      <c r="BB18" s="7">
        <f t="shared" si="51"/>
        <v>0.12437013944873787</v>
      </c>
      <c r="BC18" s="7">
        <f t="shared" si="52"/>
        <v>6.8738398124939482E-2</v>
      </c>
      <c r="BD18" s="7">
        <f t="shared" si="53"/>
        <v>9.9785145377153273E-2</v>
      </c>
      <c r="BE18" s="7">
        <f t="shared" si="54"/>
        <v>1.7708326043705626E-2</v>
      </c>
      <c r="BF18" s="7">
        <f t="shared" si="55"/>
        <v>9.1118102571489529E-2</v>
      </c>
      <c r="BG18" s="7">
        <f t="shared" si="56"/>
        <v>0.15437853875665947</v>
      </c>
      <c r="BH18" s="7">
        <f t="shared" si="57"/>
        <v>8.5086175610300546E-2</v>
      </c>
      <c r="BI18" s="7">
        <f t="shared" si="58"/>
        <v>5.9581213459421953E-2</v>
      </c>
      <c r="BJ18" s="7">
        <f t="shared" si="59"/>
        <v>0.10744093800641694</v>
      </c>
      <c r="BK18" s="7">
        <f t="shared" si="60"/>
        <v>0.12484657196611389</v>
      </c>
      <c r="BL18" s="7">
        <f t="shared" si="61"/>
        <v>6.9717159579013949E-2</v>
      </c>
      <c r="BM18" s="33">
        <f t="shared" si="62"/>
        <v>0.10044241012140319</v>
      </c>
      <c r="BN18" s="40">
        <f t="shared" si="63"/>
        <v>1.8575229608964249E-2</v>
      </c>
      <c r="BO18" s="40">
        <f t="shared" si="63"/>
        <v>9.2546201131487663E-2</v>
      </c>
      <c r="BP18" s="40">
        <f t="shared" si="63"/>
        <v>0.15956899711112052</v>
      </c>
      <c r="BQ18" s="40">
        <f t="shared" si="63"/>
        <v>9.0929533091245796E-2</v>
      </c>
      <c r="BR18" s="40">
        <f t="shared" si="63"/>
        <v>5.894095587932064E-2</v>
      </c>
      <c r="BS18" s="40">
        <f t="shared" si="63"/>
        <v>0.11080396441351802</v>
      </c>
      <c r="BT18" s="40">
        <f t="shared" si="63"/>
        <v>0.12825998091683954</v>
      </c>
      <c r="BU18" s="40">
        <f t="shared" si="63"/>
        <v>7.1635965332887769E-2</v>
      </c>
      <c r="BV18" s="40">
        <f t="shared" si="63"/>
        <v>0.10322295234873549</v>
      </c>
      <c r="BW18" s="40">
        <f t="shared" si="63"/>
        <v>1.6674877455510592E-2</v>
      </c>
      <c r="BX18" s="40">
        <f t="shared" si="64"/>
        <v>9.1112239001342923E-2</v>
      </c>
      <c r="BY18" s="40">
        <f t="shared" si="64"/>
        <v>0.15411902046146445</v>
      </c>
      <c r="BZ18" s="40">
        <f t="shared" si="64"/>
        <v>8.4882494691131363E-2</v>
      </c>
      <c r="CA18" s="40">
        <f t="shared" si="64"/>
        <v>5.8550544221636733E-2</v>
      </c>
      <c r="CB18" s="40">
        <f t="shared" si="64"/>
        <v>0.10715897488465698</v>
      </c>
      <c r="CC18" s="40">
        <f t="shared" si="64"/>
        <v>0.12468946370009504</v>
      </c>
      <c r="CD18" s="40">
        <f t="shared" si="64"/>
        <v>6.8999295469826957E-2</v>
      </c>
      <c r="CE18" s="40">
        <f t="shared" si="64"/>
        <v>0.10005305614856089</v>
      </c>
      <c r="CF18" s="40">
        <f t="shared" si="64"/>
        <v>1.77025026949479E-2</v>
      </c>
      <c r="CG18" s="40">
        <f t="shared" si="64"/>
        <v>9.1105872175060845E-2</v>
      </c>
      <c r="CH18" s="40">
        <f t="shared" si="65"/>
        <v>0.15428964140220575</v>
      </c>
      <c r="CI18" s="40">
        <f t="shared" si="65"/>
        <v>8.522916293103075E-2</v>
      </c>
      <c r="CJ18" s="40">
        <f t="shared" si="65"/>
        <v>5.9667007436701308E-2</v>
      </c>
      <c r="CK18" s="40">
        <f t="shared" si="65"/>
        <v>0.1074260159389523</v>
      </c>
      <c r="CL18" s="40">
        <f t="shared" si="65"/>
        <v>0.12480071445563683</v>
      </c>
      <c r="CM18" s="40">
        <f t="shared" si="65"/>
        <v>6.982394619152299E-2</v>
      </c>
      <c r="CN18" s="48">
        <f t="shared" si="65"/>
        <v>0.10045230227938648</v>
      </c>
      <c r="CO18" s="108">
        <f t="shared" si="20"/>
        <v>1.7121275702908702E-2</v>
      </c>
      <c r="CP18" s="40">
        <f t="shared" si="19"/>
        <v>9.7444624322361298E-2</v>
      </c>
      <c r="CQ18" s="40">
        <f t="shared" si="19"/>
        <v>0.16834782962308575</v>
      </c>
      <c r="CR18" s="40">
        <f t="shared" si="19"/>
        <v>0.10222349188193124</v>
      </c>
      <c r="CS18" s="40">
        <f t="shared" si="19"/>
        <v>8.2091424033136975E-2</v>
      </c>
      <c r="CT18" s="40">
        <f t="shared" si="19"/>
        <v>0.12059403939853404</v>
      </c>
      <c r="CU18" s="40">
        <f t="shared" si="19"/>
        <v>0.13566822522980213</v>
      </c>
      <c r="CV18" s="40">
        <f t="shared" si="19"/>
        <v>9.1270677938305969E-2</v>
      </c>
      <c r="CW18" s="48">
        <f t="shared" si="19"/>
        <v>0.11609897522277189</v>
      </c>
    </row>
    <row r="19" spans="1:101" x14ac:dyDescent="0.25">
      <c r="A19" s="89"/>
      <c r="B19" s="2" t="s">
        <v>3</v>
      </c>
      <c r="C19" s="7">
        <v>0</v>
      </c>
      <c r="D19" s="7">
        <v>9.5636482939506773E-3</v>
      </c>
      <c r="E19" s="7">
        <v>3.2312005277206922E-2</v>
      </c>
      <c r="F19" s="7">
        <v>2.872964169360254E-2</v>
      </c>
      <c r="G19" s="7">
        <v>6.8717179294131856E-3</v>
      </c>
      <c r="H19" s="7">
        <f t="shared" si="27"/>
        <v>1.9872477001769674E-2</v>
      </c>
      <c r="I19" s="7">
        <f t="shared" si="28"/>
        <v>2.169235477396728E-2</v>
      </c>
      <c r="J19" s="7">
        <f t="shared" si="29"/>
        <v>1.5558291790976078E-2</v>
      </c>
      <c r="K19" s="7">
        <f t="shared" si="30"/>
        <v>1.7971375903603305E-2</v>
      </c>
      <c r="L19" s="7">
        <v>0</v>
      </c>
      <c r="M19" s="7">
        <v>6.2828083991446453E-3</v>
      </c>
      <c r="N19" s="7">
        <v>2.6563324538431247E-2</v>
      </c>
      <c r="O19" s="7">
        <v>2.1079059829103311E-2</v>
      </c>
      <c r="P19" s="7">
        <v>6.6016504125345644E-3</v>
      </c>
      <c r="Q19" s="40">
        <f t="shared" si="31"/>
        <v>1.5484969245437928E-2</v>
      </c>
      <c r="R19" s="40">
        <f t="shared" si="32"/>
        <v>1.7095739974717149E-2</v>
      </c>
      <c r="S19" s="40">
        <f t="shared" si="33"/>
        <v>1.2355128536890837E-2</v>
      </c>
      <c r="T19" s="40">
        <f t="shared" si="34"/>
        <v>1.4185961464845813E-2</v>
      </c>
      <c r="U19" s="7">
        <v>5.2848484847045308E-3</v>
      </c>
      <c r="V19" s="7">
        <v>7.8576115486183491E-3</v>
      </c>
      <c r="W19" s="7">
        <v>2.2437335092525199E-2</v>
      </c>
      <c r="X19" s="7">
        <v>2.3482905982937105E-2</v>
      </c>
      <c r="Y19" s="7">
        <v>1.0090022505580869E-2</v>
      </c>
      <c r="Z19" s="7">
        <f t="shared" si="22"/>
        <v>1.5270853428445811E-2</v>
      </c>
      <c r="AA19" s="7">
        <f t="shared" si="23"/>
        <v>1.5631060310390042E-2</v>
      </c>
      <c r="AB19" s="7">
        <f t="shared" si="24"/>
        <v>1.5412498363784818E-2</v>
      </c>
      <c r="AC19" s="7">
        <f t="shared" si="25"/>
        <v>1.4513260483137303E-2</v>
      </c>
      <c r="AD19" s="7">
        <v>7.7090909089804508E-3</v>
      </c>
      <c r="AE19" s="7">
        <v>1.1978346456533968E-2</v>
      </c>
      <c r="AF19" s="7">
        <v>2.6071899736234805E-2</v>
      </c>
      <c r="AG19" s="7">
        <v>2.6346153846348266E-2</v>
      </c>
      <c r="AH19" s="7">
        <v>1.1590397599307807E-2</v>
      </c>
      <c r="AI19" s="7">
        <f t="shared" si="3"/>
        <v>1.8846365681453692E-2</v>
      </c>
      <c r="AJ19" s="7">
        <f t="shared" si="4"/>
        <v>1.9492584566819619E-2</v>
      </c>
      <c r="AK19" s="7">
        <f t="shared" si="15"/>
        <v>1.745449374613087E-2</v>
      </c>
      <c r="AL19" s="33">
        <f t="shared" si="5"/>
        <v>1.7785325413538982E-2</v>
      </c>
      <c r="AM19" s="7">
        <f t="shared" si="36"/>
        <v>0</v>
      </c>
      <c r="AN19" s="7">
        <f t="shared" si="37"/>
        <v>7.5060246110425638E-3</v>
      </c>
      <c r="AO19" s="7">
        <f t="shared" si="38"/>
        <v>2.870664140306339E-2</v>
      </c>
      <c r="AP19" s="7">
        <f t="shared" si="39"/>
        <v>2.3931474475097775E-2</v>
      </c>
      <c r="AQ19" s="7">
        <f t="shared" si="40"/>
        <v>6.7023413866585772E-3</v>
      </c>
      <c r="AR19" s="40">
        <f t="shared" si="41"/>
        <v>1.7120791409716431E-2</v>
      </c>
      <c r="AS19" s="40">
        <f t="shared" si="42"/>
        <v>1.8809524835476127E-2</v>
      </c>
      <c r="AT19" s="40">
        <f t="shared" si="43"/>
        <v>1.3549384077356463E-2</v>
      </c>
      <c r="AU19" s="40">
        <f t="shared" si="44"/>
        <v>1.5597301383496243E-2</v>
      </c>
      <c r="AV19" s="7">
        <f t="shared" si="45"/>
        <v>3.3144651221549467E-3</v>
      </c>
      <c r="AW19" s="7">
        <f t="shared" si="46"/>
        <v>8.4936839788176417E-3</v>
      </c>
      <c r="AX19" s="7">
        <f t="shared" si="47"/>
        <v>2.6118970601825726E-2</v>
      </c>
      <c r="AY19" s="7">
        <f t="shared" si="48"/>
        <v>2.5439079519777478E-2</v>
      </c>
      <c r="AZ19" s="7">
        <f t="shared" si="49"/>
        <v>8.890121730591569E-3</v>
      </c>
      <c r="BA19" s="7">
        <f t="shared" si="50"/>
        <v>1.698650574200504E-2</v>
      </c>
      <c r="BB19" s="7">
        <f t="shared" si="51"/>
        <v>1.7890930919947208E-2</v>
      </c>
      <c r="BC19" s="7">
        <f t="shared" si="52"/>
        <v>1.5466855445948698E-2</v>
      </c>
      <c r="BD19" s="7">
        <f t="shared" si="53"/>
        <v>1.5802571446352803E-2</v>
      </c>
      <c r="BE19" s="7">
        <f t="shared" si="54"/>
        <v>4.8348619672425727E-3</v>
      </c>
      <c r="BF19" s="7">
        <f t="shared" si="55"/>
        <v>1.1078059324574844E-2</v>
      </c>
      <c r="BG19" s="7">
        <f t="shared" si="56"/>
        <v>2.8398437606539019E-2</v>
      </c>
      <c r="BH19" s="7">
        <f t="shared" si="57"/>
        <v>2.723480463977428E-2</v>
      </c>
      <c r="BI19" s="7">
        <f t="shared" si="58"/>
        <v>9.8311025236456438E-3</v>
      </c>
      <c r="BJ19" s="7">
        <f t="shared" si="59"/>
        <v>1.9228937230955256E-2</v>
      </c>
      <c r="BK19" s="7">
        <f t="shared" si="60"/>
        <v>2.0312738754804507E-2</v>
      </c>
      <c r="BL19" s="7">
        <f t="shared" si="61"/>
        <v>1.674752082244451E-2</v>
      </c>
      <c r="BM19" s="33">
        <f t="shared" si="62"/>
        <v>1.7854691790130085E-2</v>
      </c>
      <c r="BN19" s="40">
        <f t="shared" si="63"/>
        <v>0</v>
      </c>
      <c r="BO19" s="40">
        <f t="shared" si="63"/>
        <v>7.5215858485821784E-3</v>
      </c>
      <c r="BP19" s="40">
        <f t="shared" si="63"/>
        <v>2.8800089833882353E-2</v>
      </c>
      <c r="BQ19" s="40">
        <f t="shared" si="63"/>
        <v>2.4057486166181571E-2</v>
      </c>
      <c r="BR19" s="40">
        <f t="shared" si="63"/>
        <v>6.7237655432633749E-3</v>
      </c>
      <c r="BS19" s="40">
        <f t="shared" si="63"/>
        <v>1.7167586617970382E-2</v>
      </c>
      <c r="BT19" s="40">
        <f t="shared" si="63"/>
        <v>1.8860222708091099E-2</v>
      </c>
      <c r="BU19" s="40">
        <f t="shared" si="63"/>
        <v>1.3603477236533957E-2</v>
      </c>
      <c r="BV19" s="40">
        <f t="shared" si="63"/>
        <v>1.5640977503307157E-2</v>
      </c>
      <c r="BW19" s="40">
        <f t="shared" si="63"/>
        <v>3.3175738628885509E-3</v>
      </c>
      <c r="BX19" s="40">
        <f t="shared" si="64"/>
        <v>8.5110115495490649E-3</v>
      </c>
      <c r="BY19" s="40">
        <f t="shared" si="64"/>
        <v>2.6198272869179008E-2</v>
      </c>
      <c r="BZ19" s="40">
        <f t="shared" si="64"/>
        <v>2.5569472597060185E-2</v>
      </c>
      <c r="CA19" s="40">
        <f t="shared" si="64"/>
        <v>8.9165874050021864E-3</v>
      </c>
      <c r="CB19" s="40">
        <f t="shared" si="64"/>
        <v>1.7031258708697899E-2</v>
      </c>
      <c r="CC19" s="40">
        <f t="shared" si="64"/>
        <v>1.7936866448743892E-2</v>
      </c>
      <c r="CD19" s="40">
        <f t="shared" si="64"/>
        <v>1.5525560065632616E-2</v>
      </c>
      <c r="CE19" s="40">
        <f t="shared" si="64"/>
        <v>1.5844999395827793E-2</v>
      </c>
      <c r="CF19" s="40">
        <f t="shared" si="64"/>
        <v>4.8332720322390469E-3</v>
      </c>
      <c r="CG19" s="40">
        <f t="shared" si="64"/>
        <v>1.1076572363659545E-2</v>
      </c>
      <c r="CH19" s="40">
        <f t="shared" si="65"/>
        <v>2.8382084647156369E-2</v>
      </c>
      <c r="CI19" s="40">
        <f t="shared" si="65"/>
        <v>2.7280572729809115E-2</v>
      </c>
      <c r="CJ19" s="40">
        <f t="shared" si="65"/>
        <v>9.8452588212027438E-3</v>
      </c>
      <c r="CK19" s="40">
        <f t="shared" si="65"/>
        <v>1.922626659624229E-2</v>
      </c>
      <c r="CL19" s="40">
        <f t="shared" si="65"/>
        <v>2.0305277663838238E-2</v>
      </c>
      <c r="CM19" s="40">
        <f t="shared" si="65"/>
        <v>1.6773173201677295E-2</v>
      </c>
      <c r="CN19" s="48">
        <f t="shared" si="65"/>
        <v>1.7856450224955748E-2</v>
      </c>
      <c r="CO19" s="108">
        <f t="shared" si="20"/>
        <v>0</v>
      </c>
      <c r="CP19" s="40">
        <f t="shared" si="19"/>
        <v>1.0062029043522104E-2</v>
      </c>
      <c r="CQ19" s="40">
        <f t="shared" si="19"/>
        <v>3.3195203518569673E-2</v>
      </c>
      <c r="CR19" s="40">
        <f t="shared" si="19"/>
        <v>3.1495500642547712E-2</v>
      </c>
      <c r="CS19" s="40">
        <f t="shared" si="19"/>
        <v>9.572978283041671E-3</v>
      </c>
      <c r="CT19" s="40">
        <f t="shared" si="19"/>
        <v>2.1364792167380652E-2</v>
      </c>
      <c r="CU19" s="40">
        <f t="shared" si="19"/>
        <v>2.2533019954385485E-2</v>
      </c>
      <c r="CV19" s="40">
        <f t="shared" si="19"/>
        <v>1.9568593263631119E-2</v>
      </c>
      <c r="CW19" s="48">
        <f t="shared" si="19"/>
        <v>1.9988133474049829E-2</v>
      </c>
    </row>
    <row r="20" spans="1:101" x14ac:dyDescent="0.25">
      <c r="A20" s="89"/>
      <c r="B20" s="2" t="s">
        <v>2</v>
      </c>
      <c r="C20" s="7">
        <v>8.1490683231012651E-3</v>
      </c>
      <c r="D20" s="7">
        <v>9.3490813648223772E-2</v>
      </c>
      <c r="E20" s="7">
        <v>0.20413588390641416</v>
      </c>
      <c r="F20" s="7">
        <v>0.29507057546187898</v>
      </c>
      <c r="G20" s="7">
        <v>0.19237809452405372</v>
      </c>
      <c r="H20" s="7">
        <f t="shared" si="27"/>
        <v>0.15119153337581556</v>
      </c>
      <c r="I20" s="7">
        <f t="shared" si="28"/>
        <v>0.1524832754603081</v>
      </c>
      <c r="J20" s="7">
        <f t="shared" si="29"/>
        <v>0.2331891903224127</v>
      </c>
      <c r="K20" s="7">
        <f t="shared" si="30"/>
        <v>0.15721424452620528</v>
      </c>
      <c r="L20" s="7">
        <v>2.4630303030536906E-2</v>
      </c>
      <c r="M20" s="7">
        <v>9.3143044619779264E-2</v>
      </c>
      <c r="N20" s="7">
        <v>0.2217480211094458</v>
      </c>
      <c r="O20" s="7">
        <v>0.2716132478629506</v>
      </c>
      <c r="P20" s="7">
        <v>0.18851462865735222</v>
      </c>
      <c r="Q20" s="40">
        <f t="shared" si="31"/>
        <v>0.15760170664720896</v>
      </c>
      <c r="R20" s="40">
        <f t="shared" si="32"/>
        <v>0.16171116199461602</v>
      </c>
      <c r="S20" s="40">
        <f t="shared" si="33"/>
        <v>0.22153891318276264</v>
      </c>
      <c r="T20" s="40">
        <f t="shared" si="34"/>
        <v>0.16212210346818953</v>
      </c>
      <c r="U20" s="7">
        <v>2.5624242424496169E-2</v>
      </c>
      <c r="V20" s="7">
        <v>9.592519685065444E-2</v>
      </c>
      <c r="W20" s="7">
        <v>0.22320910290365092</v>
      </c>
      <c r="X20" s="7">
        <v>0.25923076923019911</v>
      </c>
      <c r="Y20" s="7">
        <v>0.18473368342081831</v>
      </c>
      <c r="Z20" s="7">
        <f t="shared" si="22"/>
        <v>0.15791546544677776</v>
      </c>
      <c r="AA20" s="7">
        <f t="shared" si="23"/>
        <v>0.16378896113407487</v>
      </c>
      <c r="AB20" s="7">
        <f t="shared" si="24"/>
        <v>0.21433962611399318</v>
      </c>
      <c r="AC20" s="7">
        <f t="shared" si="25"/>
        <v>0.16183709366537316</v>
      </c>
      <c r="AD20" s="7">
        <v>2.2363636363950477E-2</v>
      </c>
      <c r="AE20" s="7">
        <v>9.5045931758777499E-2</v>
      </c>
      <c r="AF20" s="7">
        <v>0.19064313984219627</v>
      </c>
      <c r="AG20" s="7">
        <v>0.25757478632429143</v>
      </c>
      <c r="AH20" s="7">
        <v>0.18788447111778095</v>
      </c>
      <c r="AI20" s="7">
        <f t="shared" si="3"/>
        <v>0.14371184790271008</v>
      </c>
      <c r="AJ20" s="7">
        <f t="shared" si="4"/>
        <v>0.14601534805579958</v>
      </c>
      <c r="AK20" s="7">
        <f t="shared" si="15"/>
        <v>0.21558015150389123</v>
      </c>
      <c r="AL20" s="33">
        <f t="shared" si="5"/>
        <v>0.15017121093187505</v>
      </c>
      <c r="AM20" s="7">
        <f t="shared" si="36"/>
        <v>1.8485500439546155E-2</v>
      </c>
      <c r="AN20" s="7">
        <f t="shared" si="37"/>
        <v>9.3272705538089473E-2</v>
      </c>
      <c r="AO20" s="7">
        <f t="shared" si="38"/>
        <v>0.21518157701474167</v>
      </c>
      <c r="AP20" s="7">
        <f t="shared" si="39"/>
        <v>0.28035899112589824</v>
      </c>
      <c r="AQ20" s="7">
        <f t="shared" si="40"/>
        <v>0.18995506898171707</v>
      </c>
      <c r="AR20" s="40">
        <f t="shared" si="41"/>
        <v>0.15521176135330528</v>
      </c>
      <c r="AS20" s="40">
        <f t="shared" si="42"/>
        <v>0.15827067090933333</v>
      </c>
      <c r="AT20" s="40">
        <f t="shared" si="43"/>
        <v>0.22588255942191146</v>
      </c>
      <c r="AU20" s="40">
        <f t="shared" si="44"/>
        <v>0.16029227549241803</v>
      </c>
      <c r="AV20" s="7">
        <f t="shared" si="45"/>
        <v>1.910886314603593E-2</v>
      </c>
      <c r="AW20" s="7">
        <f t="shared" si="46"/>
        <v>9.5017570421245506E-2</v>
      </c>
      <c r="AX20" s="7">
        <f t="shared" si="47"/>
        <v>0.21609791447673785</v>
      </c>
      <c r="AY20" s="7">
        <f t="shared" si="48"/>
        <v>0.27259315002887041</v>
      </c>
      <c r="AZ20" s="7">
        <f t="shared" si="49"/>
        <v>0.18758379738300629</v>
      </c>
      <c r="BA20" s="7">
        <f t="shared" si="50"/>
        <v>0.15540853948250799</v>
      </c>
      <c r="BB20" s="7">
        <f t="shared" si="51"/>
        <v>0.15957379110256342</v>
      </c>
      <c r="BC20" s="7">
        <f t="shared" si="52"/>
        <v>0.22136742791665101</v>
      </c>
      <c r="BD20" s="7">
        <f t="shared" si="53"/>
        <v>0.16011352769034931</v>
      </c>
      <c r="BE20" s="7">
        <f t="shared" si="54"/>
        <v>1.7063929389459186E-2</v>
      </c>
      <c r="BF20" s="7">
        <f t="shared" si="55"/>
        <v>9.4466127274182909E-2</v>
      </c>
      <c r="BG20" s="7">
        <f t="shared" si="56"/>
        <v>0.19567372463497126</v>
      </c>
      <c r="BH20" s="7">
        <f t="shared" si="57"/>
        <v>0.27155457766479957</v>
      </c>
      <c r="BI20" s="7">
        <f t="shared" si="58"/>
        <v>0.18955985704850517</v>
      </c>
      <c r="BJ20" s="7">
        <f t="shared" si="59"/>
        <v>0.14650054617021299</v>
      </c>
      <c r="BK20" s="7">
        <f t="shared" si="60"/>
        <v>0.14842682618708505</v>
      </c>
      <c r="BL20" s="7">
        <f t="shared" si="61"/>
        <v>0.22214544040837425</v>
      </c>
      <c r="BM20" s="33">
        <f t="shared" si="62"/>
        <v>0.15279710952789166</v>
      </c>
      <c r="BN20" s="40">
        <f t="shared" si="63"/>
        <v>1.8500919838827297E-2</v>
      </c>
      <c r="BO20" s="40">
        <f t="shared" si="63"/>
        <v>9.3466075371263946E-2</v>
      </c>
      <c r="BP20" s="40">
        <f t="shared" si="63"/>
        <v>0.21588205536157579</v>
      </c>
      <c r="BQ20" s="40">
        <f t="shared" si="63"/>
        <v>0.28183522739454447</v>
      </c>
      <c r="BR20" s="40">
        <f t="shared" si="63"/>
        <v>0.19056226382766153</v>
      </c>
      <c r="BS20" s="40">
        <f t="shared" si="63"/>
        <v>0.1556359921334238</v>
      </c>
      <c r="BT20" s="40">
        <f t="shared" si="63"/>
        <v>0.1586972625634358</v>
      </c>
      <c r="BU20" s="40">
        <f t="shared" si="63"/>
        <v>0.22678434958244348</v>
      </c>
      <c r="BV20" s="40">
        <f t="shared" si="63"/>
        <v>0.16074113164112197</v>
      </c>
      <c r="BW20" s="40">
        <f t="shared" si="63"/>
        <v>1.9126785947768812E-2</v>
      </c>
      <c r="BX20" s="40">
        <f t="shared" si="64"/>
        <v>9.5211411359560169E-2</v>
      </c>
      <c r="BY20" s="40">
        <f t="shared" si="64"/>
        <v>0.21675402971380323</v>
      </c>
      <c r="BZ20" s="40">
        <f t="shared" si="64"/>
        <v>0.2739903806028311</v>
      </c>
      <c r="CA20" s="40">
        <f t="shared" si="64"/>
        <v>0.18814222974835429</v>
      </c>
      <c r="CB20" s="40">
        <f t="shared" si="64"/>
        <v>0.15581798173607564</v>
      </c>
      <c r="CC20" s="40">
        <f t="shared" si="64"/>
        <v>0.15998350183864452</v>
      </c>
      <c r="CD20" s="40">
        <f t="shared" si="64"/>
        <v>0.2222076304201055</v>
      </c>
      <c r="CE20" s="40">
        <f t="shared" si="64"/>
        <v>0.16054341270534012</v>
      </c>
      <c r="CF20" s="40">
        <f t="shared" si="64"/>
        <v>1.7058317949294438E-2</v>
      </c>
      <c r="CG20" s="40">
        <f t="shared" si="64"/>
        <v>9.4453447486599104E-2</v>
      </c>
      <c r="CH20" s="40">
        <f t="shared" si="65"/>
        <v>0.19556104785621528</v>
      </c>
      <c r="CI20" s="40">
        <f t="shared" si="65"/>
        <v>0.27201092514091774</v>
      </c>
      <c r="CJ20" s="40">
        <f t="shared" si="65"/>
        <v>0.18983281379316383</v>
      </c>
      <c r="CK20" s="40">
        <f t="shared" si="65"/>
        <v>0.14648019926079353</v>
      </c>
      <c r="CL20" s="40">
        <f t="shared" si="65"/>
        <v>0.14837230739149651</v>
      </c>
      <c r="CM20" s="40">
        <f t="shared" si="65"/>
        <v>0.222485703253401</v>
      </c>
      <c r="CN20" s="48">
        <f t="shared" si="65"/>
        <v>0.15281215788390992</v>
      </c>
      <c r="CO20" s="108">
        <f t="shared" si="20"/>
        <v>1.1011330256153636E-2</v>
      </c>
      <c r="CP20" s="40">
        <f t="shared" si="19"/>
        <v>9.8362806046095264E-2</v>
      </c>
      <c r="CQ20" s="40">
        <f t="shared" si="19"/>
        <v>0.20971561973891462</v>
      </c>
      <c r="CR20" s="40">
        <f t="shared" si="19"/>
        <v>0.32347759843889623</v>
      </c>
      <c r="CS20" s="40">
        <f t="shared" si="19"/>
        <v>0.26800158852983819</v>
      </c>
      <c r="CT20" s="40">
        <f t="shared" si="19"/>
        <v>0.16254519694521435</v>
      </c>
      <c r="CU20" s="40">
        <f t="shared" si="19"/>
        <v>0.15839260995217408</v>
      </c>
      <c r="CV20" s="40">
        <f t="shared" si="19"/>
        <v>0.29329597877457475</v>
      </c>
      <c r="CW20" s="48">
        <f t="shared" si="19"/>
        <v>0.17485691248501659</v>
      </c>
    </row>
    <row r="21" spans="1:101" ht="15.75" thickBot="1" x14ac:dyDescent="0.3">
      <c r="A21" s="90"/>
      <c r="B21" s="34" t="s">
        <v>1</v>
      </c>
      <c r="C21" s="35">
        <v>0</v>
      </c>
      <c r="D21" s="35">
        <v>6.5616797900025468E-3</v>
      </c>
      <c r="E21" s="35">
        <v>2.0613456464402401E-2</v>
      </c>
      <c r="F21" s="35">
        <v>5.3745928338124062E-2</v>
      </c>
      <c r="G21" s="35">
        <v>1.7254313578539942E-2</v>
      </c>
      <c r="H21" s="35">
        <f t="shared" si="27"/>
        <v>1.6843150512340841E-2</v>
      </c>
      <c r="I21" s="35">
        <f t="shared" si="28"/>
        <v>1.4053643931939624E-2</v>
      </c>
      <c r="J21" s="35">
        <f t="shared" si="29"/>
        <v>3.1756473543804245E-2</v>
      </c>
      <c r="K21" s="35">
        <f t="shared" si="30"/>
        <v>1.6903274890642611E-2</v>
      </c>
      <c r="L21" s="35">
        <v>0</v>
      </c>
      <c r="M21" s="35">
        <v>6.5616797900025468E-3</v>
      </c>
      <c r="N21" s="35">
        <v>1.8469656992149669E-2</v>
      </c>
      <c r="O21" s="35">
        <v>4.0598290597736814E-2</v>
      </c>
      <c r="P21" s="35">
        <v>1.1252813203437857E-2</v>
      </c>
      <c r="Q21" s="43">
        <f t="shared" si="31"/>
        <v>1.448191254436375E-2</v>
      </c>
      <c r="R21" s="43">
        <f t="shared" si="32"/>
        <v>1.2910637666911072E-2</v>
      </c>
      <c r="S21" s="43">
        <f t="shared" si="33"/>
        <v>2.2915021363667298E-2</v>
      </c>
      <c r="T21" s="43">
        <f t="shared" si="34"/>
        <v>1.4009721323146863E-2</v>
      </c>
      <c r="U21" s="35">
        <v>0</v>
      </c>
      <c r="V21" s="35">
        <v>6.5616797900025468E-3</v>
      </c>
      <c r="W21" s="35">
        <v>1.8469656992149669E-2</v>
      </c>
      <c r="X21" s="35">
        <v>4.0598290597736814E-2</v>
      </c>
      <c r="Y21" s="35">
        <v>1.7254313578734262E-2</v>
      </c>
      <c r="Z21" s="35">
        <f t="shared" si="22"/>
        <v>1.448191254436375E-2</v>
      </c>
      <c r="AA21" s="35">
        <f t="shared" si="23"/>
        <v>1.2910637666911072E-2</v>
      </c>
      <c r="AB21" s="35">
        <f t="shared" si="24"/>
        <v>2.6531460977812168E-2</v>
      </c>
      <c r="AC21" s="35">
        <f t="shared" si="25"/>
        <v>1.4887320768734761E-2</v>
      </c>
      <c r="AD21" s="35">
        <v>6.0606060612015296E-3</v>
      </c>
      <c r="AE21" s="35">
        <v>1.476377952628547E-2</v>
      </c>
      <c r="AF21" s="35">
        <v>2.5065963060619634E-2</v>
      </c>
      <c r="AG21" s="35">
        <v>4.594017094006568E-2</v>
      </c>
      <c r="AH21" s="35">
        <v>1.1252813203437857E-2</v>
      </c>
      <c r="AI21" s="35">
        <f t="shared" si="3"/>
        <v>2.1446546769788851E-2</v>
      </c>
      <c r="AJ21" s="35">
        <f t="shared" si="4"/>
        <v>2.0256578864856128E-2</v>
      </c>
      <c r="AK21" s="35">
        <f t="shared" si="15"/>
        <v>2.5037942033255035E-2</v>
      </c>
      <c r="AL21" s="36">
        <f t="shared" si="5"/>
        <v>1.9955917032744377E-2</v>
      </c>
      <c r="AM21" s="35">
        <f t="shared" si="36"/>
        <v>0</v>
      </c>
      <c r="AN21" s="35">
        <f t="shared" si="37"/>
        <v>6.5616797900025468E-3</v>
      </c>
      <c r="AO21" s="35">
        <f t="shared" si="38"/>
        <v>1.926894325834913E-2</v>
      </c>
      <c r="AP21" s="35">
        <f t="shared" si="39"/>
        <v>4.5500207225141587E-2</v>
      </c>
      <c r="AQ21" s="35">
        <f t="shared" si="40"/>
        <v>1.3490390406201765E-2</v>
      </c>
      <c r="AR21" s="43">
        <f t="shared" si="41"/>
        <v>1.5362267775093238E-2</v>
      </c>
      <c r="AS21" s="43">
        <f t="shared" si="42"/>
        <v>1.3336791895252798E-2</v>
      </c>
      <c r="AT21" s="43">
        <f t="shared" si="43"/>
        <v>2.6211435693603111E-2</v>
      </c>
      <c r="AU21" s="43">
        <f t="shared" si="44"/>
        <v>1.5088543133183745E-2</v>
      </c>
      <c r="AV21" s="35">
        <f t="shared" si="45"/>
        <v>0</v>
      </c>
      <c r="AW21" s="35">
        <f t="shared" si="46"/>
        <v>6.5616797900025468E-3</v>
      </c>
      <c r="AX21" s="35">
        <f t="shared" si="47"/>
        <v>1.926894325834913E-2</v>
      </c>
      <c r="AY21" s="35">
        <f t="shared" si="48"/>
        <v>4.5500207225141587E-2</v>
      </c>
      <c r="AZ21" s="35">
        <f t="shared" si="49"/>
        <v>1.7254313578661813E-2</v>
      </c>
      <c r="BA21" s="35">
        <f t="shared" si="50"/>
        <v>1.5362267775093238E-2</v>
      </c>
      <c r="BB21" s="35">
        <f t="shared" si="51"/>
        <v>1.3336791895252798E-2</v>
      </c>
      <c r="BC21" s="35">
        <f t="shared" si="52"/>
        <v>2.8479535337737529E-2</v>
      </c>
      <c r="BD21" s="35">
        <f t="shared" si="53"/>
        <v>1.5638941647359166E-2</v>
      </c>
      <c r="BE21" s="35">
        <f t="shared" si="54"/>
        <v>3.800992113040004E-3</v>
      </c>
      <c r="BF21" s="35">
        <f t="shared" si="55"/>
        <v>1.1705738996813646E-2</v>
      </c>
      <c r="BG21" s="35">
        <f t="shared" si="56"/>
        <v>2.3405906969282284E-2</v>
      </c>
      <c r="BH21" s="35">
        <f t="shared" si="57"/>
        <v>4.885044065806167E-2</v>
      </c>
      <c r="BI21" s="35">
        <f t="shared" si="58"/>
        <v>1.3490390406201765E-2</v>
      </c>
      <c r="BJ21" s="35">
        <f t="shared" si="59"/>
        <v>1.9730233535237209E-2</v>
      </c>
      <c r="BK21" s="35">
        <f t="shared" si="60"/>
        <v>1.794389954658053E-2</v>
      </c>
      <c r="BL21" s="35">
        <f t="shared" si="61"/>
        <v>2.7542854472554876E-2</v>
      </c>
      <c r="BM21" s="36">
        <f t="shared" si="62"/>
        <v>1.8817781226954794E-2</v>
      </c>
      <c r="BN21" s="43">
        <f t="shared" si="63"/>
        <v>0</v>
      </c>
      <c r="BO21" s="43">
        <f t="shared" si="63"/>
        <v>6.5752832436497544E-3</v>
      </c>
      <c r="BP21" s="43">
        <f t="shared" si="63"/>
        <v>1.9331669248678331E-2</v>
      </c>
      <c r="BQ21" s="43">
        <f t="shared" si="63"/>
        <v>4.57397895401832E-2</v>
      </c>
      <c r="BR21" s="43">
        <f t="shared" si="63"/>
        <v>1.3533512685424609E-2</v>
      </c>
      <c r="BS21" s="43">
        <f t="shared" si="63"/>
        <v>1.5404256518638148E-2</v>
      </c>
      <c r="BT21" s="43">
        <f t="shared" si="63"/>
        <v>1.3372738947744132E-2</v>
      </c>
      <c r="BU21" s="43">
        <f t="shared" si="63"/>
        <v>2.6316079517643368E-2</v>
      </c>
      <c r="BV21" s="43">
        <f t="shared" si="63"/>
        <v>1.5130794609990776E-2</v>
      </c>
      <c r="BW21" s="43">
        <f t="shared" si="63"/>
        <v>0</v>
      </c>
      <c r="BX21" s="43">
        <f t="shared" si="64"/>
        <v>6.5750659685985223E-3</v>
      </c>
      <c r="BY21" s="43">
        <f t="shared" si="64"/>
        <v>1.932744751233309E-2</v>
      </c>
      <c r="BZ21" s="43">
        <f t="shared" si="64"/>
        <v>4.5733427614758057E-2</v>
      </c>
      <c r="CA21" s="43">
        <f t="shared" si="64"/>
        <v>1.730567924711832E-2</v>
      </c>
      <c r="CB21" s="43">
        <f t="shared" si="64"/>
        <v>1.5402741493967947E-2</v>
      </c>
      <c r="CC21" s="43">
        <f t="shared" si="64"/>
        <v>1.3371034528623918E-2</v>
      </c>
      <c r="CD21" s="43">
        <f t="shared" si="64"/>
        <v>2.8587629726840685E-2</v>
      </c>
      <c r="CE21" s="43">
        <f t="shared" si="64"/>
        <v>1.5680930271065697E-2</v>
      </c>
      <c r="CF21" s="43">
        <f t="shared" si="64"/>
        <v>3.7997421641377204E-3</v>
      </c>
      <c r="CG21" s="43">
        <f t="shared" si="64"/>
        <v>1.170416778511826E-2</v>
      </c>
      <c r="CH21" s="43">
        <f t="shared" si="65"/>
        <v>2.3392428909281737E-2</v>
      </c>
      <c r="CI21" s="43">
        <f t="shared" si="65"/>
        <v>4.8932533825090094E-2</v>
      </c>
      <c r="CJ21" s="43">
        <f t="shared" si="65"/>
        <v>1.3509815895895552E-2</v>
      </c>
      <c r="CK21" s="43">
        <f t="shared" si="65"/>
        <v>1.9727493277367458E-2</v>
      </c>
      <c r="CL21" s="43">
        <f t="shared" si="65"/>
        <v>1.7937308556147249E-2</v>
      </c>
      <c r="CM21" s="43">
        <f t="shared" si="65"/>
        <v>2.758504219428241E-2</v>
      </c>
      <c r="CN21" s="50">
        <f t="shared" si="65"/>
        <v>1.8819634512479973E-2</v>
      </c>
      <c r="CO21" s="111">
        <f t="shared" si="20"/>
        <v>0</v>
      </c>
      <c r="CP21" s="43">
        <f t="shared" si="19"/>
        <v>6.9036219852480233E-3</v>
      </c>
      <c r="CQ21" s="43">
        <f t="shared" si="19"/>
        <v>2.1176893129554539E-2</v>
      </c>
      <c r="CR21" s="43">
        <f t="shared" si="19"/>
        <v>5.8920154262997612E-2</v>
      </c>
      <c r="CS21" s="43">
        <f t="shared" si="19"/>
        <v>2.4036954204588418E-2</v>
      </c>
      <c r="CT21" s="43">
        <f t="shared" si="19"/>
        <v>1.8107979700166608E-2</v>
      </c>
      <c r="CU21" s="43">
        <f t="shared" si="19"/>
        <v>1.4598278630877683E-2</v>
      </c>
      <c r="CV21" s="43">
        <f t="shared" si="19"/>
        <v>3.9942014368595485E-2</v>
      </c>
      <c r="CW21" s="50">
        <f t="shared" si="19"/>
        <v>1.8800169584955197E-2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2.2616742840308214E-2</v>
      </c>
      <c r="F22" s="31">
        <v>8.1880230338818236E-2</v>
      </c>
      <c r="G22" s="31">
        <v>0.221410294043203</v>
      </c>
      <c r="H22" s="31">
        <f t="shared" si="27"/>
        <v>1.849186394323734E-2</v>
      </c>
      <c r="I22" s="31">
        <f t="shared" si="28"/>
        <v>1.2058533969992668E-2</v>
      </c>
      <c r="J22" s="31">
        <f t="shared" si="29"/>
        <v>0.16595954687468914</v>
      </c>
      <c r="K22" s="31">
        <f t="shared" si="30"/>
        <v>4.8164627522211748E-2</v>
      </c>
      <c r="L22" s="32"/>
      <c r="M22" s="32"/>
      <c r="N22" s="31">
        <v>2.4234964829000439E-2</v>
      </c>
      <c r="O22" s="31">
        <v>6.171874569495979E-2</v>
      </c>
      <c r="P22" s="31">
        <v>0.18595599076408587</v>
      </c>
      <c r="Q22" s="39">
        <f t="shared" si="31"/>
        <v>1.6875806811695013E-2</v>
      </c>
      <c r="R22" s="39">
        <f t="shared" si="32"/>
        <v>1.2921318897044896E-2</v>
      </c>
      <c r="S22" s="39">
        <f t="shared" si="33"/>
        <v>0.13658277410852496</v>
      </c>
      <c r="T22" s="39">
        <f t="shared" si="34"/>
        <v>4.1600403398792528E-2</v>
      </c>
      <c r="U22" s="32"/>
      <c r="V22" s="32"/>
      <c r="W22" s="31">
        <v>8.440237772828281E-2</v>
      </c>
      <c r="X22" s="31">
        <v>9.0597728922893722E-2</v>
      </c>
      <c r="Y22" s="31">
        <v>0.17967098007257601</v>
      </c>
      <c r="Z22" s="39">
        <f t="shared" si="22"/>
        <v>4.472683026015252E-2</v>
      </c>
      <c r="AA22" s="39">
        <f t="shared" si="23"/>
        <v>4.5000685826906674E-2</v>
      </c>
      <c r="AB22" s="39">
        <f t="shared" si="24"/>
        <v>0.14427231258939507</v>
      </c>
      <c r="AC22" s="39">
        <f t="shared" si="25"/>
        <v>6.4459714314977587E-2</v>
      </c>
      <c r="AD22" s="32"/>
      <c r="AE22" s="32"/>
      <c r="AF22" s="31">
        <v>2.6008032442455864E-2</v>
      </c>
      <c r="AG22" s="31">
        <v>5.2962212821395689E-2</v>
      </c>
      <c r="AH22" s="31">
        <v>0.1950456371451611</v>
      </c>
      <c r="AI22" s="39">
        <f t="shared" si="3"/>
        <v>1.6611302463166212E-2</v>
      </c>
      <c r="AJ22" s="39">
        <f t="shared" si="4"/>
        <v>1.3866662627524111E-2</v>
      </c>
      <c r="AK22" s="39">
        <f t="shared" si="15"/>
        <v>0.13858015701963172</v>
      </c>
      <c r="AL22" s="39">
        <f t="shared" si="5"/>
        <v>4.2703756582696303E-2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(AM22*cis_wt_mild+AN22*First_line_Wt_mild+AO22*Sec_Line_wt_mild+AP22*Active_Wt_mild)/SUM(cis_wt_mild,First_line_Wt_mild,Sec_Line_wt_mild,Active_Wt_mild)</f>
        <v>2.3083486861545738E-2</v>
      </c>
      <c r="AS22" s="39">
        <f>(AN22*First_line_Wt_mild+AO22*Sec_Line_wt_mild)/SUM(First_line_Wt_mild,Sec_Line_wt_mild)</f>
        <v>1.3535348552038192E-2</v>
      </c>
      <c r="AT22" s="39">
        <f>(AP22*Active_Wt_mild+AQ22*NonActive_Wt_mild)/SUM(Active_Wt_mild,NonActive_Wt_mild)</f>
        <v>0.21129411175305685</v>
      </c>
      <c r="AU22" s="39">
        <f>(AM22*cis_wt_mild+AN22*First_line_Wt_mild+AO22*Sec_Line_wt_mild+AP22*Active_Wt_mild+AQ22*NonActive_Wt_mild)/SUM(cis_wt_mild,First_line_Wt_mild,Sec_Line_wt_mild,Active_Wt_mild,NonActive_Wt_mild)</f>
        <v>6.0132394973843518E-2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(AV22*cis_wt_mild+AW22*First_line_Wt_mild+AX22*Sec_Line_wt_mild+AY22*Active_Wt_mild)/SUM(cis_wt_mild,First_line_Wt_mild,Sec_Line_wt_mild,Active_Wt_mild)</f>
        <v>3.6177462514408787E-2</v>
      </c>
      <c r="BB22" s="39">
        <f>(AW22*First_line_Wt_mild+AX22*Sec_Line_wt_mild)/SUM(First_line_Wt_mild,Sec_Line_wt_mild)</f>
        <v>2.9555970409314777E-2</v>
      </c>
      <c r="BC22" s="39">
        <f>(AY22*Active_Wt_mild+AZ22*NonActive_Wt_mild)/SUM(Active_Wt_mild,NonActive_Wt_mild)</f>
        <v>0.21287801097155601</v>
      </c>
      <c r="BD22" s="39">
        <f>(AV22*cis_wt_mild+AW22*First_line_Wt_mild+AX22*Sec_Line_wt_mild+AY22*Active_Wt_mild+AZ22*NonActive_Wt_mild)/SUM(cis_wt_mild,First_line_Wt_mild,Sec_Line_wt_mild,Active_Wt_mild,NonActive_Wt_mild)</f>
        <v>7.1000932079219925E-2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66">(BE22*cis_wt_mild+BF22*First_line_Wt_mild+BG22*Sec_Line_wt_mild+BH22*Active_Wt_mild)/SUM(cis_wt_mild,First_line_Wt_mild,Sec_Line_wt_mild,Active_Wt_mild)</f>
        <v>2.3461018686295354E-2</v>
      </c>
      <c r="BK22" s="39">
        <f t="shared" ref="BK22:BK37" si="67">(BF22*First_line_Wt_mild+BG22*Sec_Line_wt_mild)/SUM(First_line_Wt_mild,Sec_Line_wt_mild)</f>
        <v>1.3891016163709798E-2</v>
      </c>
      <c r="BL22" s="39">
        <f>(BH22*Active_Wt_mild+BI22*NonActive_Wt_mild)/SUM(Active_Wt_mild,NonActive_Wt_mild)</f>
        <v>0.21216149774146131</v>
      </c>
      <c r="BM22" s="39">
        <f t="shared" ref="BM22:BM37" si="68">(BE22*cis_wt_mild+BF22*First_line_Wt_mild+BG22*Sec_Line_wt_mild+BH22*Active_Wt_mild+BI22*NonActive_Wt_mild)/SUM(cis_wt_mild,First_line_Wt_mild,Sec_Line_wt_mild,Active_Wt_mild,NonActive_Wt_mild)</f>
        <v>6.0575638123793407E-2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(BN22*cis_wt_mild+BO22*First_line_Wt_mild+BP22*Sec_Line_wt_mild+BQ22*Active_Wt_mild)/SUM(cis_wt_mild,First_line_Wt_mild,Sec_Line_wt_mild,Active_Wt_mild)</f>
        <v>2.3083486861545738E-2</v>
      </c>
      <c r="BT22" s="39">
        <f>(BO22*First_line_Wt_mild+BP22*Sec_Line_wt_mild)/SUM(First_line_Wt_mild,Sec_Line_wt_mild)</f>
        <v>1.3535348552038192E-2</v>
      </c>
      <c r="BU22" s="39">
        <f>(BQ22*Active_Wt_mild+BR22*NonActive_Wt_mild)/SUM(Active_Wt_mild,NonActive_Wt_mild)</f>
        <v>0.21129411175305685</v>
      </c>
      <c r="BV22" s="39">
        <f>(BN22*cis_wt_mild+BO22*First_line_Wt_mild+BP22*Sec_Line_wt_mild+BQ22*Active_Wt_mild+BR22*NonActive_Wt_mild)/SUM(cis_wt_mild,First_line_Wt_mild,Sec_Line_wt_mild,Active_Wt_mild,NonActive_Wt_mild)</f>
        <v>6.0132394973843518E-2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(BW22*cis_wt_mild+BX22*First_line_Wt_mild+BY22*Sec_Line_wt_mild+BZ22*Active_Wt_mild)/SUM(cis_wt_mild,First_line_Wt_mild,Sec_Line_wt_mild,Active_Wt_mild)</f>
        <v>3.6177462514408787E-2</v>
      </c>
      <c r="CC22" s="39">
        <f>(BX22*First_line_Wt_mild+BY22*Sec_Line_wt_mild)/SUM(First_line_Wt_mild,Sec_Line_wt_mild)</f>
        <v>2.9555970409314777E-2</v>
      </c>
      <c r="CD22" s="39">
        <f>(BZ22*Active_Wt_mild+CA22*NonActive_Wt_mild)/SUM(Active_Wt_mild,NonActive_Wt_mild)</f>
        <v>0.21287801097155601</v>
      </c>
      <c r="CE22" s="39">
        <f>(BW22*cis_wt_mild+BX22*First_line_Wt_mild+BY22*Sec_Line_wt_mild+BZ22*Active_Wt_mild+CA22*NonActive_Wt_mild)/SUM(cis_wt_mild,First_line_Wt_mild,Sec_Line_wt_mild,Active_Wt_mild,NonActive_Wt_mild)</f>
        <v>7.1000932079219925E-2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9">(CF22*cis_wt_mild+CG22*First_line_Wt_mild+CH22*Sec_Line_wt_mild+CI22*Active_Wt_mild)/SUM(cis_wt_mild,First_line_Wt_mild,Sec_Line_wt_mild,Active_Wt_mild)</f>
        <v>2.3461018686295354E-2</v>
      </c>
      <c r="CL22" s="39">
        <f t="shared" ref="CL22:CL37" si="70">(CG22*First_line_Wt_mild+CH22*Sec_Line_wt_mild)/SUM(First_line_Wt_mild,Sec_Line_wt_mild)</f>
        <v>1.3891016163709798E-2</v>
      </c>
      <c r="CM22" s="39">
        <f>(CI22*Active_Wt_mild+CJ22*NonActive_Wt_mild)/SUM(Active_Wt_mild,NonActive_Wt_mild)</f>
        <v>0.21216149774146131</v>
      </c>
      <c r="CN22" s="39">
        <f t="shared" ref="CN22:CN37" si="71">(CF22*cis_wt_mild+CG22*First_line_Wt_mild+CH22*Sec_Line_wt_mild+CI22*Active_Wt_mild+CJ22*NonActive_Wt_mild)/SUM(cis_wt_mild,First_line_Wt_mild,Sec_Line_wt_mild,Active_Wt_mild,NonActive_Wt_mild)</f>
        <v>6.0575638123793407E-2</v>
      </c>
      <c r="CO22" s="103"/>
      <c r="CP22" s="104"/>
      <c r="CQ22" s="104"/>
      <c r="CR22" s="104"/>
      <c r="CS22" s="104"/>
      <c r="CT22" s="104"/>
      <c r="CU22" s="104"/>
      <c r="CV22" s="104"/>
      <c r="CW22" s="105"/>
    </row>
    <row r="23" spans="1:101" x14ac:dyDescent="0.25">
      <c r="A23" s="89"/>
      <c r="B23" s="2" t="s">
        <v>15</v>
      </c>
      <c r="C23" s="7">
        <v>0.23059154034036791</v>
      </c>
      <c r="D23" s="7">
        <v>4.0244179376094875E-2</v>
      </c>
      <c r="E23" s="7">
        <v>2.7525182730549592E-2</v>
      </c>
      <c r="F23" s="7">
        <v>8.2188281923725556E-2</v>
      </c>
      <c r="G23" s="7">
        <v>0.11121497692562939</v>
      </c>
      <c r="H23" s="7">
        <f t="shared" si="27"/>
        <v>6.2728540479708342E-2</v>
      </c>
      <c r="I23" s="7">
        <f t="shared" si="28"/>
        <v>3.3462811510816509E-2</v>
      </c>
      <c r="J23" s="7">
        <f t="shared" si="29"/>
        <v>9.967945631482962E-2</v>
      </c>
      <c r="K23" s="7">
        <f t="shared" si="30"/>
        <v>6.9818712450475162E-2</v>
      </c>
      <c r="L23" s="7">
        <v>0.2447649425801908</v>
      </c>
      <c r="M23" s="7">
        <v>4.3717526034510443E-2</v>
      </c>
      <c r="N23" s="7">
        <v>3.5831310285146745E-2</v>
      </c>
      <c r="O23" s="7">
        <v>6.4437442030041744E-2</v>
      </c>
      <c r="P23" s="7">
        <v>0.13574168990478189</v>
      </c>
      <c r="Q23" s="40">
        <f t="shared" si="31"/>
        <v>6.7069282442621017E-2</v>
      </c>
      <c r="R23" s="40">
        <f t="shared" si="32"/>
        <v>3.9512844521356824E-2</v>
      </c>
      <c r="S23" s="40">
        <f t="shared" si="33"/>
        <v>0.10740461532764897</v>
      </c>
      <c r="T23" s="40">
        <f t="shared" si="34"/>
        <v>7.7111249108831895E-2</v>
      </c>
      <c r="U23" s="7">
        <v>0.24547097052240616</v>
      </c>
      <c r="V23" s="7">
        <v>4.2033104827718402E-2</v>
      </c>
      <c r="W23" s="7">
        <v>2.9729111418720474E-2</v>
      </c>
      <c r="X23" s="7">
        <v>5.5715141878918677E-2</v>
      </c>
      <c r="Y23" s="7">
        <v>0.12693766665845019</v>
      </c>
      <c r="Z23" s="40">
        <f t="shared" si="22"/>
        <v>6.3072589718981331E-2</v>
      </c>
      <c r="AA23" s="40">
        <f t="shared" si="23"/>
        <v>3.5473003599324836E-2</v>
      </c>
      <c r="AB23" s="40">
        <f t="shared" si="24"/>
        <v>9.8633069717820349E-2</v>
      </c>
      <c r="AC23" s="40">
        <f t="shared" si="25"/>
        <v>7.2411580406245624E-2</v>
      </c>
      <c r="AD23" s="7">
        <v>0.23624853188955036</v>
      </c>
      <c r="AE23" s="7">
        <v>4.2782702812756757E-2</v>
      </c>
      <c r="AF23" s="7">
        <v>2.9800028743408844E-2</v>
      </c>
      <c r="AG23" s="7">
        <v>4.8669646240089078E-2</v>
      </c>
      <c r="AH23" s="7">
        <v>0.10249829008409618</v>
      </c>
      <c r="AI23" s="7">
        <f t="shared" si="3"/>
        <v>6.1462289616920608E-2</v>
      </c>
      <c r="AJ23" s="7">
        <f t="shared" si="4"/>
        <v>3.5860750461264163E-2</v>
      </c>
      <c r="AK23" s="7">
        <f t="shared" si="15"/>
        <v>8.1106208399522151E-2</v>
      </c>
      <c r="AL23" s="33">
        <f t="shared" si="5"/>
        <v>6.7462984277771865E-2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(AM23*cis_wt_mild+AN23*First_line_Wt_mild+AO23*Sec_Line_wt_mild+AP23*Active_Wt_mild)/SUM(cis_wt_mild,First_line_Wt_mild,Sec_Line_wt_mild,Active_Wt_mild)</f>
        <v>6.3158434225294061E-2</v>
      </c>
      <c r="AS23" s="40">
        <f>(AN23*First_line_Wt_mild+AO23*Sec_Line_wt_mild)/SUM(First_line_Wt_mild,Sec_Line_wt_mild)</f>
        <v>3.6675272507835727E-2</v>
      </c>
      <c r="AT23" s="40">
        <f>(AP23*Active_Wt_mild+AQ23*NonActive_Wt_mild)/SUM(Active_Wt_mild,NonActive_Wt_mild)</f>
        <v>0.10034040865244612</v>
      </c>
      <c r="AU23" s="40">
        <f>(AM23*cis_wt_mild+AN23*First_line_Wt_mild+AO23*Sec_Line_wt_mild+AP23*Active_Wt_mild+AQ23*NonActive_Wt_mild)/SUM(cis_wt_mild,First_line_Wt_mild,Sec_Line_wt_mild,Active_Wt_mild,NonActive_Wt_mild)</f>
        <v>7.065551145742241E-2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(AV23*cis_wt_mild+AW23*First_line_Wt_mild+AX23*Sec_Line_wt_mild+AY23*Active_Wt_mild)/SUM(cis_wt_mild,First_line_Wt_mild,Sec_Line_wt_mild,Active_Wt_mild)</f>
        <v>5.8790027201692435E-2</v>
      </c>
      <c r="BB23" s="40">
        <f>(AW23*First_line_Wt_mild+AX23*Sec_Line_wt_mild)/SUM(First_line_Wt_mild,Sec_Line_wt_mild)</f>
        <v>3.4860187250139112E-2</v>
      </c>
      <c r="BC23" s="40">
        <f>(AY23*Active_Wt_mild+AZ23*NonActive_Wt_mild)/SUM(Active_Wt_mild,NonActive_Wt_mild)</f>
        <v>8.8480559813615009E-2</v>
      </c>
      <c r="BD23" s="40">
        <f>(AV23*cis_wt_mild+AW23*First_line_Wt_mild+AX23*Sec_Line_wt_mild+AY23*Active_Wt_mild+AZ23*NonActive_Wt_mild)/SUM(cis_wt_mild,First_line_Wt_mild,Sec_Line_wt_mild,Active_Wt_mild,NonActive_Wt_mild)</f>
        <v>6.5854343746833424E-2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66"/>
        <v>5.993620770194974E-2</v>
      </c>
      <c r="BK23" s="7">
        <f t="shared" si="67"/>
        <v>3.687406949684495E-2</v>
      </c>
      <c r="BL23" s="7">
        <f>(BH23*Active_Wt_mild+BI23*NonActive_Wt_mild)/SUM(Active_Wt_mild,NonActive_Wt_mild)</f>
        <v>8.0395567197348819E-2</v>
      </c>
      <c r="BM23" s="33">
        <f t="shared" si="68"/>
        <v>6.4635816506652621E-2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(BN23*cis_wt_mild+BO23*First_line_Wt_mild+BP23*Sec_Line_wt_mild+BQ23*Active_Wt_mild)/SUM(cis_wt_mild,First_line_Wt_mild,Sec_Line_wt_mild,Active_Wt_mild)</f>
        <v>6.3158434225294061E-2</v>
      </c>
      <c r="BT23" s="40">
        <f>(BO23*First_line_Wt_mild+BP23*Sec_Line_wt_mild)/SUM(First_line_Wt_mild,Sec_Line_wt_mild)</f>
        <v>3.6675272507835727E-2</v>
      </c>
      <c r="BU23" s="40">
        <f>(BQ23*Active_Wt_mild+BR23*NonActive_Wt_mild)/SUM(Active_Wt_mild,NonActive_Wt_mild)</f>
        <v>0.10034040865244612</v>
      </c>
      <c r="BV23" s="40">
        <f>(BN23*cis_wt_mild+BO23*First_line_Wt_mild+BP23*Sec_Line_wt_mild+BQ23*Active_Wt_mild+BR23*NonActive_Wt_mild)/SUM(cis_wt_mild,First_line_Wt_mild,Sec_Line_wt_mild,Active_Wt_mild,NonActive_Wt_mild)</f>
        <v>7.065551145742241E-2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(BW23*cis_wt_mild+BX23*First_line_Wt_mild+BY23*Sec_Line_wt_mild+BZ23*Active_Wt_mild)/SUM(cis_wt_mild,First_line_Wt_mild,Sec_Line_wt_mild,Active_Wt_mild)</f>
        <v>5.8790027201692435E-2</v>
      </c>
      <c r="CC23" s="40">
        <f>(BX23*First_line_Wt_mild+BY23*Sec_Line_wt_mild)/SUM(First_line_Wt_mild,Sec_Line_wt_mild)</f>
        <v>3.4860187250139112E-2</v>
      </c>
      <c r="CD23" s="40">
        <f>(BZ23*Active_Wt_mild+CA23*NonActive_Wt_mild)/SUM(Active_Wt_mild,NonActive_Wt_mild)</f>
        <v>8.8480559813615009E-2</v>
      </c>
      <c r="CE23" s="40">
        <f>(BW23*cis_wt_mild+BX23*First_line_Wt_mild+BY23*Sec_Line_wt_mild+BZ23*Active_Wt_mild+CA23*NonActive_Wt_mild)/SUM(cis_wt_mild,First_line_Wt_mild,Sec_Line_wt_mild,Active_Wt_mild,NonActive_Wt_mild)</f>
        <v>6.5854343746833424E-2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9"/>
        <v>5.993620770194974E-2</v>
      </c>
      <c r="CL23" s="7">
        <f t="shared" si="70"/>
        <v>3.687406949684495E-2</v>
      </c>
      <c r="CM23" s="7">
        <f>(CI23*Active_Wt_mild+CJ23*NonActive_Wt_mild)/SUM(Active_Wt_mild,NonActive_Wt_mild)</f>
        <v>8.0395567197348819E-2</v>
      </c>
      <c r="CN23" s="33">
        <f t="shared" si="71"/>
        <v>6.4635816506652621E-2</v>
      </c>
      <c r="CO23" s="106"/>
      <c r="CP23" s="72"/>
      <c r="CQ23" s="72"/>
      <c r="CR23" s="72"/>
      <c r="CS23" s="72"/>
      <c r="CT23" s="72"/>
      <c r="CU23" s="72"/>
      <c r="CV23" s="72"/>
      <c r="CW23" s="107"/>
    </row>
    <row r="24" spans="1:101" x14ac:dyDescent="0.25">
      <c r="A24" s="89"/>
      <c r="B24" s="2" t="s">
        <v>14</v>
      </c>
      <c r="C24" s="7">
        <v>0.15413983632112338</v>
      </c>
      <c r="D24" s="7">
        <v>3.9293465151983752E-2</v>
      </c>
      <c r="E24" s="8"/>
      <c r="F24" s="8"/>
      <c r="G24" s="8"/>
      <c r="H24" s="7">
        <f t="shared" si="27"/>
        <v>3.2640264578038605E-2</v>
      </c>
      <c r="I24" s="7">
        <f t="shared" si="28"/>
        <v>1.8343428814768092E-2</v>
      </c>
      <c r="J24" s="67"/>
      <c r="K24" s="7">
        <f t="shared" si="30"/>
        <v>2.7867278440198991E-2</v>
      </c>
      <c r="L24" s="7">
        <v>0.14878934040651964</v>
      </c>
      <c r="M24" s="7">
        <v>3.8783696866546286E-2</v>
      </c>
      <c r="N24" s="8"/>
      <c r="O24" s="8"/>
      <c r="P24" s="8"/>
      <c r="Q24" s="40">
        <f t="shared" si="31"/>
        <v>3.1812908142751423E-2</v>
      </c>
      <c r="R24" s="40">
        <f t="shared" si="32"/>
        <v>1.8105452901476148E-2</v>
      </c>
      <c r="S24" s="41"/>
      <c r="T24" s="46">
        <f t="shared" si="34"/>
        <v>2.7160906342745119E-2</v>
      </c>
      <c r="U24" s="7">
        <v>0.14287832968663175</v>
      </c>
      <c r="V24" s="7">
        <v>9.5153482424726404E-2</v>
      </c>
      <c r="W24" s="8"/>
      <c r="X24" s="8"/>
      <c r="Y24" s="8"/>
      <c r="Z24" s="40">
        <f t="shared" si="22"/>
        <v>5.1271074876471444E-2</v>
      </c>
      <c r="AA24" s="40">
        <f t="shared" si="23"/>
        <v>4.4420646654196538E-2</v>
      </c>
      <c r="AB24" s="8"/>
      <c r="AC24" s="40">
        <f t="shared" si="25"/>
        <v>4.377370520679702E-2</v>
      </c>
      <c r="AD24" s="7">
        <v>9.0343199678176042E-2</v>
      </c>
      <c r="AE24" s="7">
        <v>3.0490548396453307E-2</v>
      </c>
      <c r="AF24" s="8"/>
      <c r="AG24" s="8"/>
      <c r="AH24" s="8"/>
      <c r="AI24" s="7">
        <f t="shared" si="3"/>
        <v>2.1800308726173834E-2</v>
      </c>
      <c r="AJ24" s="7">
        <f t="shared" si="4"/>
        <v>1.4233949636924448E-2</v>
      </c>
      <c r="AK24" s="8"/>
      <c r="AL24" s="33">
        <f t="shared" si="5"/>
        <v>1.8612449415111094E-2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(AM24*cis_wt_mild+AN24*First_line_Wt_mild+AO24*Sec_Line_wt_mild+AP24*Active_Wt_mild)/SUM(cis_wt_mild,First_line_Wt_mild,Sec_Line_wt_mild,Active_Wt_mild)</f>
        <v>3.9483755066236734E-2</v>
      </c>
      <c r="AS24" s="40">
        <f>(AN24*First_line_Wt_mild+AO24*Sec_Line_wt_mild)/SUM(First_line_Wt_mild,Sec_Line_wt_mild)</f>
        <v>1.6472499499805802E-2</v>
      </c>
      <c r="AT24" s="41"/>
      <c r="AU24" s="46">
        <f>(AM24*cis_wt_mild+AN24*First_line_Wt_mild+AO24*Sec_Line_wt_mild+AP24*Active_Wt_mild+AQ24*NonActive_Wt_mild)/SUM(cis_wt_mild,First_line_Wt_mild,Sec_Line_wt_mild,Active_Wt_mild,NonActive_Wt_mild)</f>
        <v>3.3710045262186884E-2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(AV24*cis_wt_mild+AW24*First_line_Wt_mild+AX24*Sec_Line_wt_mild+AY24*Active_Wt_mild)/SUM(cis_wt_mild,First_line_Wt_mild,Sec_Line_wt_mild,Active_Wt_mild)</f>
        <v>4.690726646767835E-2</v>
      </c>
      <c r="BB24" s="40">
        <f>(AW24*First_line_Wt_mild+AX24*Sec_Line_wt_mild)/SUM(First_line_Wt_mild,Sec_Line_wt_mild)</f>
        <v>2.7462112370968586E-2</v>
      </c>
      <c r="BC24" s="8"/>
      <c r="BD24" s="40">
        <f>(AV24*cis_wt_mild+AW24*First_line_Wt_mild+AX24*Sec_Line_wt_mild+AY24*Active_Wt_mild+AZ24*NonActive_Wt_mild)/SUM(cis_wt_mild,First_line_Wt_mild,Sec_Line_wt_mild,Active_Wt_mild,NonActive_Wt_mild)</f>
        <v>4.0048016534857143E-2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66"/>
        <v>3.3935201002888798E-2</v>
      </c>
      <c r="BK24" s="7">
        <f t="shared" si="67"/>
        <v>1.2516989588846582E-2</v>
      </c>
      <c r="BL24" s="8"/>
      <c r="BM24" s="33">
        <f t="shared" si="68"/>
        <v>2.8972856301780918E-2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(BN24*cis_wt_mild+BO24*First_line_Wt_mild+BP24*Sec_Line_wt_mild+BQ24*Active_Wt_mild)/SUM(cis_wt_mild,First_line_Wt_mild,Sec_Line_wt_mild,Active_Wt_mild)</f>
        <v>3.9483755066236734E-2</v>
      </c>
      <c r="BT24" s="40">
        <f>(BO24*First_line_Wt_mild+BP24*Sec_Line_wt_mild)/SUM(First_line_Wt_mild,Sec_Line_wt_mild)</f>
        <v>1.6472499499805802E-2</v>
      </c>
      <c r="BU24" s="41"/>
      <c r="BV24" s="46">
        <f>(BN24*cis_wt_mild+BO24*First_line_Wt_mild+BP24*Sec_Line_wt_mild+BQ24*Active_Wt_mild+BR24*NonActive_Wt_mild)/SUM(cis_wt_mild,First_line_Wt_mild,Sec_Line_wt_mild,Active_Wt_mild,NonActive_Wt_mild)</f>
        <v>3.3710045262186884E-2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(BW24*cis_wt_mild+BX24*First_line_Wt_mild+BY24*Sec_Line_wt_mild+BZ24*Active_Wt_mild)/SUM(cis_wt_mild,First_line_Wt_mild,Sec_Line_wt_mild,Active_Wt_mild)</f>
        <v>4.690726646767835E-2</v>
      </c>
      <c r="CC24" s="40">
        <f>(BX24*First_line_Wt_mild+BY24*Sec_Line_wt_mild)/SUM(First_line_Wt_mild,Sec_Line_wt_mild)</f>
        <v>2.7462112370968586E-2</v>
      </c>
      <c r="CD24" s="8"/>
      <c r="CE24" s="40">
        <f>(BW24*cis_wt_mild+BX24*First_line_Wt_mild+BY24*Sec_Line_wt_mild+BZ24*Active_Wt_mild+CA24*NonActive_Wt_mild)/SUM(cis_wt_mild,First_line_Wt_mild,Sec_Line_wt_mild,Active_Wt_mild,NonActive_Wt_mild)</f>
        <v>4.0048016534857143E-2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9"/>
        <v>3.3935201002888798E-2</v>
      </c>
      <c r="CL24" s="7">
        <f t="shared" si="70"/>
        <v>1.2516989588846582E-2</v>
      </c>
      <c r="CM24" s="8"/>
      <c r="CN24" s="33">
        <f t="shared" si="71"/>
        <v>2.8972856301780918E-2</v>
      </c>
      <c r="CO24" s="106"/>
      <c r="CP24" s="72"/>
      <c r="CQ24" s="72"/>
      <c r="CR24" s="72"/>
      <c r="CS24" s="72"/>
      <c r="CT24" s="72"/>
      <c r="CU24" s="72"/>
      <c r="CV24" s="72"/>
      <c r="CW24" s="107"/>
    </row>
    <row r="25" spans="1:101" x14ac:dyDescent="0.25">
      <c r="A25" s="89"/>
      <c r="B25" s="2" t="s">
        <v>13</v>
      </c>
      <c r="C25" s="7">
        <v>0.14712962873989036</v>
      </c>
      <c r="D25" s="7">
        <v>0.10070816261169088</v>
      </c>
      <c r="E25" s="7">
        <v>0.10070711497443549</v>
      </c>
      <c r="F25" s="7">
        <v>7.8639250697057211E-2</v>
      </c>
      <c r="G25" s="7">
        <v>0.10456302645823876</v>
      </c>
      <c r="H25" s="7">
        <f t="shared" si="27"/>
        <v>0.10381052183610197</v>
      </c>
      <c r="I25" s="7">
        <f t="shared" si="28"/>
        <v>0.10070760404454787</v>
      </c>
      <c r="J25" s="7">
        <f>(F25*Active_Wt_mild+G25*NonActive_Wt_mild)/SUM(Active_Wt_mild,NonActive_Wt_mild)</f>
        <v>9.4260639307953573E-2</v>
      </c>
      <c r="K25" s="7">
        <f t="shared" si="30"/>
        <v>0.10392056059272821</v>
      </c>
      <c r="L25" s="7">
        <v>0.15959617931611672</v>
      </c>
      <c r="M25" s="7">
        <v>9.3760298235584294E-2</v>
      </c>
      <c r="N25" s="7">
        <v>7.5253210968992734E-2</v>
      </c>
      <c r="O25" s="7">
        <v>4.9812457103727351E-2</v>
      </c>
      <c r="P25" s="7">
        <v>9.6334678607644886E-2</v>
      </c>
      <c r="Q25" s="40">
        <f t="shared" si="31"/>
        <v>8.9168521869552445E-2</v>
      </c>
      <c r="R25" s="40">
        <f t="shared" si="32"/>
        <v>8.3892903002523764E-2</v>
      </c>
      <c r="S25" s="40">
        <f>(O25*Active_Wt_mild+P25*NonActive_Wt_mild)/SUM(Active_Wt_mild,NonActive_Wt_mild)</f>
        <v>7.7846247700046431E-2</v>
      </c>
      <c r="T25" s="40">
        <f t="shared" si="34"/>
        <v>9.0216429023942196E-2</v>
      </c>
      <c r="U25" s="7">
        <v>0.159658182271085</v>
      </c>
      <c r="V25" s="7">
        <v>8.686954688787718E-2</v>
      </c>
      <c r="W25" s="7">
        <v>6.6317882261433536E-2</v>
      </c>
      <c r="X25" s="7">
        <v>5.0030526457826963E-2</v>
      </c>
      <c r="Y25" s="7">
        <v>9.5504808336303773E-2</v>
      </c>
      <c r="Z25" s="7">
        <f t="shared" si="22"/>
        <v>8.3083277518752593E-2</v>
      </c>
      <c r="AA25" s="7">
        <f t="shared" si="23"/>
        <v>7.5912047490740736E-2</v>
      </c>
      <c r="AB25" s="7">
        <f>(X25*Active_Wt_mild+Y25*NonActive_Wt_mild)/SUM(Active_Wt_mild,NonActive_Wt_mild)</f>
        <v>7.743283990048698E-2</v>
      </c>
      <c r="AC25" s="7">
        <f t="shared" si="25"/>
        <v>8.4899678064807305E-2</v>
      </c>
      <c r="AD25" s="7">
        <v>0.16326662514098522</v>
      </c>
      <c r="AE25" s="7">
        <v>9.2780826088860749E-2</v>
      </c>
      <c r="AF25" s="7">
        <v>5.7921448831813625E-2</v>
      </c>
      <c r="AG25" s="7">
        <v>5.3057087485010347E-2</v>
      </c>
      <c r="AH25" s="7">
        <v>7.7023492537654836E-2</v>
      </c>
      <c r="AI25" s="7">
        <f t="shared" si="3"/>
        <v>8.2543915286292555E-2</v>
      </c>
      <c r="AJ25" s="7">
        <f t="shared" si="4"/>
        <v>7.4194905569937603E-2</v>
      </c>
      <c r="AK25" s="7">
        <f t="shared" ref="AK25:AK37" si="72">(AG25*Active_Wt_mild+AH25*NonActive_Wt_mild)/SUM(Active_Wt_mild,NonActive_Wt_mild)</f>
        <v>6.7498985547333579E-2</v>
      </c>
      <c r="AL25" s="33">
        <f t="shared" si="5"/>
        <v>8.1736663825714914E-2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(AM25*cis_wt_mild+AN25*First_line_Wt_mild+AO25*Sec_Line_wt_mild+AP25*Active_Wt_mild)/SUM(cis_wt_mild,First_line_Wt_mild,Sec_Line_wt_mild,Active_Wt_mild)</f>
        <v>0.12335182128049872</v>
      </c>
      <c r="AS25" s="40">
        <f>(AN25*First_line_Wt_mild+AO25*Sec_Line_wt_mild)/SUM(First_line_Wt_mild,Sec_Line_wt_mild)</f>
        <v>0.12141573881012707</v>
      </c>
      <c r="AT25" s="40">
        <f>(AP25*Active_Wt_mild+AQ25*NonActive_Wt_mild)/SUM(Active_Wt_mild,NonActive_Wt_mild)</f>
        <v>0.11423521613034815</v>
      </c>
      <c r="AU25" s="40">
        <f>(AM25*cis_wt_mild+AN25*First_line_Wt_mild+AO25*Sec_Line_wt_mild+AP25*Active_Wt_mild+AQ25*NonActive_Wt_mild)/SUM(cis_wt_mild,First_line_Wt_mild,Sec_Line_wt_mild,Active_Wt_mild,NonActive_Wt_mild)</f>
        <v>0.12469157158596941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(AV25*cis_wt_mild+AW25*First_line_Wt_mild+AX25*Sec_Line_wt_mild+AY25*Active_Wt_mild)/SUM(cis_wt_mild,First_line_Wt_mild,Sec_Line_wt_mild,Active_Wt_mild)</f>
        <v>0.11960669728108733</v>
      </c>
      <c r="BB25" s="7">
        <f>(AW25*First_line_Wt_mild+AX25*Sec_Line_wt_mild)/SUM(First_line_Wt_mild,Sec_Line_wt_mild)</f>
        <v>0.11719126424243037</v>
      </c>
      <c r="BC25" s="7">
        <f>(AY25*Active_Wt_mild+AZ25*NonActive_Wt_mild)/SUM(Active_Wt_mild,NonActive_Wt_mild)</f>
        <v>0.10967538038755427</v>
      </c>
      <c r="BD25" s="7">
        <f>(AV25*cis_wt_mild+AW25*First_line_Wt_mild+AX25*Sec_Line_wt_mild+AY25*Active_Wt_mild+AZ25*NonActive_Wt_mild)/SUM(cis_wt_mild,First_line_Wt_mild,Sec_Line_wt_mild,Active_Wt_mild,NonActive_Wt_mild)</f>
        <v>0.12048376931369167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66"/>
        <v>0.11703816523814445</v>
      </c>
      <c r="BK25" s="7">
        <f t="shared" si="67"/>
        <v>0.11441547772586717</v>
      </c>
      <c r="BL25" s="7">
        <f t="shared" ref="BL25:BL37" si="73">(BH25*Active_Wt_mild+BI25*NonActive_Wt_mild)/SUM(Active_Wt_mild,NonActive_Wt_mild)</f>
        <v>0.10683795137019733</v>
      </c>
      <c r="BM25" s="33">
        <f t="shared" si="68"/>
        <v>0.11738154744996569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(BN25*cis_wt_mild+BO25*First_line_Wt_mild+BP25*Sec_Line_wt_mild+BQ25*Active_Wt_mild)/SUM(cis_wt_mild,First_line_Wt_mild,Sec_Line_wt_mild,Active_Wt_mild)</f>
        <v>0.12335182128049872</v>
      </c>
      <c r="BT25" s="40">
        <f>(BO25*First_line_Wt_mild+BP25*Sec_Line_wt_mild)/SUM(First_line_Wt_mild,Sec_Line_wt_mild)</f>
        <v>0.12141573881012707</v>
      </c>
      <c r="BU25" s="40">
        <f>(BQ25*Active_Wt_mild+BR25*NonActive_Wt_mild)/SUM(Active_Wt_mild,NonActive_Wt_mild)</f>
        <v>0.11423521613034815</v>
      </c>
      <c r="BV25" s="40">
        <f>(BN25*cis_wt_mild+BO25*First_line_Wt_mild+BP25*Sec_Line_wt_mild+BQ25*Active_Wt_mild+BR25*NonActive_Wt_mild)/SUM(cis_wt_mild,First_line_Wt_mild,Sec_Line_wt_mild,Active_Wt_mild,NonActive_Wt_mild)</f>
        <v>0.12469157158596941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(BW25*cis_wt_mild+BX25*First_line_Wt_mild+BY25*Sec_Line_wt_mild+BZ25*Active_Wt_mild)/SUM(cis_wt_mild,First_line_Wt_mild,Sec_Line_wt_mild,Active_Wt_mild)</f>
        <v>0.11960669728108733</v>
      </c>
      <c r="CC25" s="7">
        <f>(BX25*First_line_Wt_mild+BY25*Sec_Line_wt_mild)/SUM(First_line_Wt_mild,Sec_Line_wt_mild)</f>
        <v>0.11719126424243037</v>
      </c>
      <c r="CD25" s="7">
        <f>(BZ25*Active_Wt_mild+CA25*NonActive_Wt_mild)/SUM(Active_Wt_mild,NonActive_Wt_mild)</f>
        <v>0.10967538038755427</v>
      </c>
      <c r="CE25" s="7">
        <f>(BW25*cis_wt_mild+BX25*First_line_Wt_mild+BY25*Sec_Line_wt_mild+BZ25*Active_Wt_mild+CA25*NonActive_Wt_mild)/SUM(cis_wt_mild,First_line_Wt_mild,Sec_Line_wt_mild,Active_Wt_mild,NonActive_Wt_mild)</f>
        <v>0.12048376931369167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9"/>
        <v>0.11703816523814445</v>
      </c>
      <c r="CL25" s="7">
        <f t="shared" si="70"/>
        <v>0.11441547772586717</v>
      </c>
      <c r="CM25" s="7">
        <f t="shared" ref="CM25:CM37" si="74">(CI25*Active_Wt_mild+CJ25*NonActive_Wt_mild)/SUM(Active_Wt_mild,NonActive_Wt_mild)</f>
        <v>0.10683795137019733</v>
      </c>
      <c r="CN25" s="33">
        <f t="shared" si="71"/>
        <v>0.11738154744996569</v>
      </c>
      <c r="CO25" s="108">
        <f>C25/SUM(C$9:C$21)</f>
        <v>0.19880713577127707</v>
      </c>
      <c r="CP25" s="40">
        <f t="shared" ref="CP25:CW37" si="75">D25/SUM(D$9:D$21)</f>
        <v>0.10595626543058304</v>
      </c>
      <c r="CQ25" s="40">
        <f t="shared" si="75"/>
        <v>0.10345978680879173</v>
      </c>
      <c r="CR25" s="40">
        <f t="shared" si="75"/>
        <v>8.6210005584934288E-2</v>
      </c>
      <c r="CS25" s="40">
        <f t="shared" si="75"/>
        <v>0.14566657010313439</v>
      </c>
      <c r="CT25" s="40">
        <f t="shared" si="75"/>
        <v>0.11160612859776579</v>
      </c>
      <c r="CU25" s="40">
        <f t="shared" si="75"/>
        <v>0.10461042496951246</v>
      </c>
      <c r="CV25" s="40">
        <f t="shared" si="75"/>
        <v>0.118557238556037</v>
      </c>
      <c r="CW25" s="48">
        <f t="shared" si="75"/>
        <v>0.1155825823780724</v>
      </c>
    </row>
    <row r="26" spans="1:101" x14ac:dyDescent="0.25">
      <c r="A26" s="89"/>
      <c r="B26" s="2" t="s">
        <v>12</v>
      </c>
      <c r="C26" s="7">
        <v>0.31789739453182181</v>
      </c>
      <c r="D26" s="7">
        <v>0.14116362071476909</v>
      </c>
      <c r="E26" s="7">
        <v>6.5830224119145853E-2</v>
      </c>
      <c r="F26" s="7">
        <v>6.0722849964800846E-2</v>
      </c>
      <c r="G26" s="7">
        <v>0.15526448391250672</v>
      </c>
      <c r="H26" s="7">
        <f t="shared" si="27"/>
        <v>0.12259379580437177</v>
      </c>
      <c r="I26" s="7">
        <f t="shared" si="28"/>
        <v>0.10099822959999469</v>
      </c>
      <c r="J26" s="7">
        <f>(F26*Active_Wt_mild+G26*NonActive_Wt_mild)/SUM(Active_Wt_mild,NonActive_Wt_mild)</f>
        <v>0.11769262232403042</v>
      </c>
      <c r="K26" s="7">
        <f t="shared" si="30"/>
        <v>0.12737123077524906</v>
      </c>
      <c r="L26" s="7">
        <v>0.3188099207959853</v>
      </c>
      <c r="M26" s="7">
        <v>0.13119481265186222</v>
      </c>
      <c r="N26" s="7">
        <v>6.3236455813270018E-2</v>
      </c>
      <c r="O26" s="7">
        <v>3.960478721459347E-2</v>
      </c>
      <c r="P26" s="7">
        <v>0.1452810227252479</v>
      </c>
      <c r="Q26" s="40">
        <f t="shared" si="31"/>
        <v>0.11569122861109542</v>
      </c>
      <c r="R26" s="40">
        <f t="shared" si="32"/>
        <v>9.4961560133177261E-2</v>
      </c>
      <c r="S26" s="40">
        <f>(O26*Active_Wt_mild+P26*NonActive_Wt_mild)/SUM(Active_Wt_mild,NonActive_Wt_mild)</f>
        <v>0.10328415078633343</v>
      </c>
      <c r="T26" s="40">
        <f t="shared" si="34"/>
        <v>0.12001814442976814</v>
      </c>
      <c r="U26" s="7">
        <v>0.31936334960418455</v>
      </c>
      <c r="V26" s="7">
        <v>0.13062551391967425</v>
      </c>
      <c r="W26" s="7">
        <v>5.8715361260343713E-2</v>
      </c>
      <c r="X26" s="7">
        <v>4.1277121300766079E-2</v>
      </c>
      <c r="Y26" s="7">
        <v>0.13981551438175466</v>
      </c>
      <c r="Z26" s="7">
        <f t="shared" si="22"/>
        <v>0.11389547033755508</v>
      </c>
      <c r="AA26" s="7">
        <f t="shared" si="23"/>
        <v>9.2285288505585455E-2</v>
      </c>
      <c r="AB26" s="7">
        <f>(X26*Active_Wt_mild+Y26*NonActive_Wt_mild)/SUM(Active_Wt_mild,NonActive_Wt_mild)</f>
        <v>0.10065529775129507</v>
      </c>
      <c r="AC26" s="7">
        <f t="shared" si="25"/>
        <v>0.11768575857554922</v>
      </c>
      <c r="AD26" s="7">
        <v>0.3196836433740034</v>
      </c>
      <c r="AE26" s="7">
        <v>0.1256676455465161</v>
      </c>
      <c r="AF26" s="7">
        <v>5.5392872496420116E-2</v>
      </c>
      <c r="AG26" s="7">
        <v>5.5535131285344104E-2</v>
      </c>
      <c r="AH26" s="7">
        <v>0.14103905232008487</v>
      </c>
      <c r="AI26" s="7">
        <f t="shared" si="3"/>
        <v>0.11241274071560003</v>
      </c>
      <c r="AJ26" s="7">
        <f t="shared" si="4"/>
        <v>8.8199352961616226E-2</v>
      </c>
      <c r="AK26" s="7">
        <f t="shared" si="72"/>
        <v>0.10705887499242994</v>
      </c>
      <c r="AL26" s="33">
        <f t="shared" si="5"/>
        <v>0.11659876647954601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(AM26*cis_wt_mild+AN26*First_line_Wt_mild+AO26*Sec_Line_wt_mild+AP26*Active_Wt_mild)/SUM(cis_wt_mild,First_line_Wt_mild,Sec_Line_wt_mild,Active_Wt_mild)</f>
        <v>0.1327203596110382</v>
      </c>
      <c r="AS26" s="40">
        <f>(AN26*First_line_Wt_mild+AO26*Sec_Line_wt_mild)/SUM(First_line_Wt_mild,Sec_Line_wt_mild)</f>
        <v>0.11421642637231959</v>
      </c>
      <c r="AT26" s="40">
        <f>(AP26*Active_Wt_mild+AQ26*NonActive_Wt_mild)/SUM(Active_Wt_mild,NonActive_Wt_mild)</f>
        <v>0.10929703256997957</v>
      </c>
      <c r="AU26" s="40">
        <f>(AM26*cis_wt_mild+AN26*First_line_Wt_mild+AO26*Sec_Line_wt_mild+AP26*Active_Wt_mild+AQ26*NonActive_Wt_mild)/SUM(cis_wt_mild,First_line_Wt_mild,Sec_Line_wt_mild,Active_Wt_mild,NonActive_Wt_mild)</f>
        <v>0.13210369748213974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(AV26*cis_wt_mild+AW26*First_line_Wt_mild+AX26*Sec_Line_wt_mild+AY26*Active_Wt_mild)/SUM(cis_wt_mild,First_line_Wt_mild,Sec_Line_wt_mild,Active_Wt_mild)</f>
        <v>0.13065487335469234</v>
      </c>
      <c r="BB26" s="7">
        <f>(AW26*First_line_Wt_mild+AX26*Sec_Line_wt_mild)/SUM(First_line_Wt_mild,Sec_Line_wt_mild)</f>
        <v>0.11192404909072101</v>
      </c>
      <c r="BC26" s="7">
        <f>(AY26*Active_Wt_mild+AZ26*NonActive_Wt_mild)/SUM(Active_Wt_mild,NonActive_Wt_mild)</f>
        <v>0.10693666123416644</v>
      </c>
      <c r="BD26" s="7">
        <f>(AV26*cis_wt_mild+AW26*First_line_Wt_mild+AX26*Sec_Line_wt_mild+AY26*Active_Wt_mild+AZ26*NonActive_Wt_mild)/SUM(cis_wt_mild,First_line_Wt_mild,Sec_Line_wt_mild,Active_Wt_mild,NonActive_Wt_mild)</f>
        <v>0.12982141338859118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66"/>
        <v>0.12920750683968577</v>
      </c>
      <c r="BK26" s="7">
        <f t="shared" si="67"/>
        <v>0.11017134192142365</v>
      </c>
      <c r="BL26" s="7">
        <f t="shared" si="73"/>
        <v>0.10038567622737497</v>
      </c>
      <c r="BM26" s="33">
        <f t="shared" si="68"/>
        <v>0.12736636798123646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(BN26*cis_wt_mild+BO26*First_line_Wt_mild+BP26*Sec_Line_wt_mild+BQ26*Active_Wt_mild)/SUM(cis_wt_mild,First_line_Wt_mild,Sec_Line_wt_mild,Active_Wt_mild)</f>
        <v>0.1327203596110382</v>
      </c>
      <c r="BT26" s="40">
        <f>(BO26*First_line_Wt_mild+BP26*Sec_Line_wt_mild)/SUM(First_line_Wt_mild,Sec_Line_wt_mild)</f>
        <v>0.11421642637231959</v>
      </c>
      <c r="BU26" s="40">
        <f>(BQ26*Active_Wt_mild+BR26*NonActive_Wt_mild)/SUM(Active_Wt_mild,NonActive_Wt_mild)</f>
        <v>0.10929703256997957</v>
      </c>
      <c r="BV26" s="40">
        <f>(BN26*cis_wt_mild+BO26*First_line_Wt_mild+BP26*Sec_Line_wt_mild+BQ26*Active_Wt_mild+BR26*NonActive_Wt_mild)/SUM(cis_wt_mild,First_line_Wt_mild,Sec_Line_wt_mild,Active_Wt_mild,NonActive_Wt_mild)</f>
        <v>0.13210369748213974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(BW26*cis_wt_mild+BX26*First_line_Wt_mild+BY26*Sec_Line_wt_mild+BZ26*Active_Wt_mild)/SUM(cis_wt_mild,First_line_Wt_mild,Sec_Line_wt_mild,Active_Wt_mild)</f>
        <v>0.13065487335469234</v>
      </c>
      <c r="CC26" s="7">
        <f>(BX26*First_line_Wt_mild+BY26*Sec_Line_wt_mild)/SUM(First_line_Wt_mild,Sec_Line_wt_mild)</f>
        <v>0.11192404909072101</v>
      </c>
      <c r="CD26" s="7">
        <f>(BZ26*Active_Wt_mild+CA26*NonActive_Wt_mild)/SUM(Active_Wt_mild,NonActive_Wt_mild)</f>
        <v>0.10693666123416644</v>
      </c>
      <c r="CE26" s="7">
        <f>(BW26*cis_wt_mild+BX26*First_line_Wt_mild+BY26*Sec_Line_wt_mild+BZ26*Active_Wt_mild+CA26*NonActive_Wt_mild)/SUM(cis_wt_mild,First_line_Wt_mild,Sec_Line_wt_mild,Active_Wt_mild,NonActive_Wt_mild)</f>
        <v>0.12982141338859118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9"/>
        <v>0.12920750683968577</v>
      </c>
      <c r="CL26" s="7">
        <f t="shared" si="70"/>
        <v>0.11017134192142365</v>
      </c>
      <c r="CM26" s="7">
        <f t="shared" si="74"/>
        <v>0.10038567622737497</v>
      </c>
      <c r="CN26" s="33">
        <f t="shared" si="71"/>
        <v>0.12736636798123646</v>
      </c>
      <c r="CO26" s="108">
        <f t="shared" ref="CO26:CO37" si="76">C26/SUM(C$9:C$21)</f>
        <v>0.42955501904891319</v>
      </c>
      <c r="CP26" s="40">
        <f t="shared" si="75"/>
        <v>0.14851993798425128</v>
      </c>
      <c r="CQ26" s="40">
        <f t="shared" si="75"/>
        <v>6.7629590567366837E-2</v>
      </c>
      <c r="CR26" s="40">
        <f t="shared" si="75"/>
        <v>6.6568757817455984E-2</v>
      </c>
      <c r="CS26" s="40">
        <f t="shared" si="75"/>
        <v>0.21629868220580861</v>
      </c>
      <c r="CT26" s="40">
        <f t="shared" si="75"/>
        <v>0.13179992449544473</v>
      </c>
      <c r="CU26" s="40">
        <f t="shared" si="75"/>
        <v>0.10491231342322688</v>
      </c>
      <c r="CV26" s="40">
        <f t="shared" si="75"/>
        <v>0.14802904376204756</v>
      </c>
      <c r="CW26" s="48">
        <f t="shared" si="75"/>
        <v>0.14166489951274236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66"/>
      <c r="R27" s="66"/>
      <c r="S27" s="66"/>
      <c r="T27" s="66"/>
      <c r="U27" s="8"/>
      <c r="V27" s="8"/>
      <c r="W27" s="8"/>
      <c r="X27" s="8"/>
      <c r="Y27" s="8"/>
      <c r="Z27" s="8"/>
      <c r="AA27" s="8"/>
      <c r="AB27" s="8"/>
      <c r="AC27" s="8"/>
      <c r="AD27" s="7">
        <v>5.8294068577720244E-2</v>
      </c>
      <c r="AE27" s="7">
        <v>8.1163436134255876E-2</v>
      </c>
      <c r="AF27" s="7">
        <v>0.11200103000963306</v>
      </c>
      <c r="AG27" s="7">
        <v>7.8015746921354726E-2</v>
      </c>
      <c r="AH27" s="7">
        <v>7.4822999508089058E-2</v>
      </c>
      <c r="AI27" s="44">
        <f t="shared" si="3"/>
        <v>9.0653778022299292E-2</v>
      </c>
      <c r="AJ27" s="44">
        <f t="shared" si="4"/>
        <v>9.7605068597633446E-2</v>
      </c>
      <c r="AK27" s="44">
        <f t="shared" si="72"/>
        <v>7.6091831649963568E-2</v>
      </c>
      <c r="AL27" s="45">
        <f t="shared" si="5"/>
        <v>8.8338843159596808E-2</v>
      </c>
      <c r="AM27" s="8"/>
      <c r="AN27" s="8"/>
      <c r="AO27" s="8"/>
      <c r="AP27" s="8"/>
      <c r="AQ27" s="8"/>
      <c r="AR27" s="66"/>
      <c r="AS27" s="66"/>
      <c r="AT27" s="66"/>
      <c r="AU27" s="66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66"/>
        <v>8.2661750545644785E-2</v>
      </c>
      <c r="BK27" s="44">
        <f t="shared" si="67"/>
        <v>8.2136904749899681E-2</v>
      </c>
      <c r="BL27" s="44">
        <f t="shared" si="73"/>
        <v>9.7280203115760217E-2</v>
      </c>
      <c r="BM27" s="45">
        <f t="shared" si="68"/>
        <v>8.3282918158304325E-2</v>
      </c>
      <c r="BN27" s="8"/>
      <c r="BO27" s="8"/>
      <c r="BP27" s="8"/>
      <c r="BQ27" s="8"/>
      <c r="BR27" s="8"/>
      <c r="BS27" s="66"/>
      <c r="BT27" s="66"/>
      <c r="BU27" s="66"/>
      <c r="BV27" s="66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9"/>
        <v>8.2661750545644785E-2</v>
      </c>
      <c r="CL27" s="44">
        <f t="shared" si="70"/>
        <v>8.2136904749899681E-2</v>
      </c>
      <c r="CM27" s="44">
        <f t="shared" si="74"/>
        <v>9.7280203115760217E-2</v>
      </c>
      <c r="CN27" s="45">
        <f t="shared" si="71"/>
        <v>8.3282918158304325E-2</v>
      </c>
      <c r="CO27" s="109"/>
      <c r="CP27" s="75"/>
      <c r="CQ27" s="41"/>
      <c r="CR27" s="41"/>
      <c r="CS27" s="41"/>
      <c r="CT27" s="41"/>
      <c r="CU27" s="41"/>
      <c r="CV27" s="41"/>
      <c r="CW27" s="110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66"/>
      <c r="R28" s="66"/>
      <c r="S28" s="66"/>
      <c r="T28" s="66"/>
      <c r="U28" s="7">
        <v>0.12685367542104514</v>
      </c>
      <c r="V28" s="7">
        <v>0.10760452486517043</v>
      </c>
      <c r="W28" s="7">
        <v>6.5813614493386338E-2</v>
      </c>
      <c r="X28" s="7">
        <v>0.10729374497100552</v>
      </c>
      <c r="Y28" s="7">
        <v>9.0734833975770784E-2</v>
      </c>
      <c r="Z28" s="7">
        <f t="shared" ref="Z28:Z37" si="77">(U28*cis_wt_mild+V28*First_line_Wt_mild+W28*Sec_Line_wt_mild+X28*Active_Wt_mild)/SUM(cis_wt_mild,First_line_Wt_mild,Sec_Line_wt_mild,Active_Wt_mild)</f>
        <v>9.2810794401914726E-2</v>
      </c>
      <c r="AA28" s="7">
        <f t="shared" ref="AA28:AA37" si="78">(V28*First_line_Wt_mild+W28*Sec_Line_wt_mild)/SUM(First_line_Wt_mild,Sec_Line_wt_mild)</f>
        <v>8.5322929504014086E-2</v>
      </c>
      <c r="AB28" s="7">
        <f t="shared" ref="AB28:AB37" si="79">(X28*Active_Wt_mild+Y28*NonActive_Wt_mild)/SUM(Active_Wt_mild,NonActive_Wt_mild)</f>
        <v>9.7315523202201853E-2</v>
      </c>
      <c r="AC28" s="7">
        <f t="shared" ref="AC28:AC37" si="80">(U28*cis_wt_mild+V28*First_line_Wt_mild+W28*Sec_Line_wt_mild+X28*Active_Wt_mild+Y28*NonActive_Wt_mild)/SUM(cis_wt_mild,First_line_Wt_mild,Sec_Line_wt_mild,Active_Wt_mild,NonActive_Wt_mild)</f>
        <v>9.2507226692988859E-2</v>
      </c>
      <c r="AD28" s="7">
        <v>0.12591071016586847</v>
      </c>
      <c r="AE28" s="7">
        <v>0.13740640107399613</v>
      </c>
      <c r="AF28" s="7">
        <v>0.11471733614591621</v>
      </c>
      <c r="AG28" s="7">
        <v>0.10957687709324046</v>
      </c>
      <c r="AH28" s="7">
        <v>7.7027642865050483E-2</v>
      </c>
      <c r="AI28" s="44">
        <f t="shared" si="3"/>
        <v>0.12360470921119456</v>
      </c>
      <c r="AJ28" s="44">
        <f t="shared" si="4"/>
        <v>0.12530930724777953</v>
      </c>
      <c r="AK28" s="44">
        <f t="shared" si="72"/>
        <v>8.9963058429254644E-2</v>
      </c>
      <c r="AL28" s="45">
        <f t="shared" si="5"/>
        <v>0.11679374444466016</v>
      </c>
      <c r="AM28" s="8"/>
      <c r="AN28" s="8"/>
      <c r="AO28" s="8"/>
      <c r="AP28" s="8"/>
      <c r="AQ28" s="8"/>
      <c r="AR28" s="66"/>
      <c r="AS28" s="66"/>
      <c r="AT28" s="66"/>
      <c r="AU28" s="66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81">(AV28*cis_wt_mild+AW28*First_line_Wt_mild+AX28*Sec_Line_wt_mild+AY28*Active_Wt_mild)/SUM(cis_wt_mild,First_line_Wt_mild,Sec_Line_wt_mild,Active_Wt_mild)</f>
        <v>9.8792648890975401E-2</v>
      </c>
      <c r="BB28" s="7">
        <f t="shared" ref="BB28:BB37" si="82">(AW28*First_line_Wt_mild+AX28*Sec_Line_wt_mild)/SUM(First_line_Wt_mild,Sec_Line_wt_mild)</f>
        <v>9.6839436182466446E-2</v>
      </c>
      <c r="BC28" s="7">
        <f t="shared" ref="BC28:BC37" si="83">(AY28*Active_Wt_mild+AZ28*NonActive_Wt_mild)/SUM(Active_Wt_mild,NonActive_Wt_mild)</f>
        <v>9.7277988579162519E-2</v>
      </c>
      <c r="BD28" s="7">
        <f t="shared" ref="BD28:BD37" si="84">(AV28*cis_wt_mild+AW28*First_line_Wt_mild+AX28*Sec_Line_wt_mild+AY28*Active_Wt_mild+AZ28*NonActive_Wt_mild)/SUM(cis_wt_mild,First_line_Wt_mild,Sec_Line_wt_mild,Active_Wt_mild,NonActive_Wt_mild)</f>
        <v>9.7867888578771808E-2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66"/>
        <v>0.10715432035351792</v>
      </c>
      <c r="BK28" s="44">
        <f t="shared" si="67"/>
        <v>0.10875706006162311</v>
      </c>
      <c r="BL28" s="44">
        <f t="shared" si="73"/>
        <v>8.8764075662800382E-2</v>
      </c>
      <c r="BM28" s="45">
        <f t="shared" si="68"/>
        <v>0.10328941858261072</v>
      </c>
      <c r="BN28" s="8"/>
      <c r="BO28" s="8"/>
      <c r="BP28" s="8"/>
      <c r="BQ28" s="8"/>
      <c r="BR28" s="8"/>
      <c r="BS28" s="66"/>
      <c r="BT28" s="66"/>
      <c r="BU28" s="66"/>
      <c r="BV28" s="66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85">(BW28*cis_wt_mild+BX28*First_line_Wt_mild+BY28*Sec_Line_wt_mild+BZ28*Active_Wt_mild)/SUM(cis_wt_mild,First_line_Wt_mild,Sec_Line_wt_mild,Active_Wt_mild)</f>
        <v>9.8792648890975401E-2</v>
      </c>
      <c r="CC28" s="7">
        <f t="shared" ref="CC28:CC37" si="86">(BX28*First_line_Wt_mild+BY28*Sec_Line_wt_mild)/SUM(First_line_Wt_mild,Sec_Line_wt_mild)</f>
        <v>9.6839436182466446E-2</v>
      </c>
      <c r="CD28" s="7">
        <f t="shared" ref="CD28:CD37" si="87">(BZ28*Active_Wt_mild+CA28*NonActive_Wt_mild)/SUM(Active_Wt_mild,NonActive_Wt_mild)</f>
        <v>9.7277988579162519E-2</v>
      </c>
      <c r="CE28" s="7">
        <f t="shared" ref="CE28:CE37" si="88">(BW28*cis_wt_mild+BX28*First_line_Wt_mild+BY28*Sec_Line_wt_mild+BZ28*Active_Wt_mild+CA28*NonActive_Wt_mild)/SUM(cis_wt_mild,First_line_Wt_mild,Sec_Line_wt_mild,Active_Wt_mild,NonActive_Wt_mild)</f>
        <v>9.7867888578771808E-2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9"/>
        <v>0.10715432035351792</v>
      </c>
      <c r="CL28" s="44">
        <f t="shared" si="70"/>
        <v>0.10875706006162311</v>
      </c>
      <c r="CM28" s="44">
        <f t="shared" si="74"/>
        <v>8.8764075662800382E-2</v>
      </c>
      <c r="CN28" s="45">
        <f t="shared" si="71"/>
        <v>0.10328941858261072</v>
      </c>
      <c r="CO28" s="109"/>
      <c r="CP28" s="75"/>
      <c r="CQ28" s="41"/>
      <c r="CR28" s="41"/>
      <c r="CS28" s="41"/>
      <c r="CT28" s="41"/>
      <c r="CU28" s="41"/>
      <c r="CV28" s="41"/>
      <c r="CW28" s="110"/>
    </row>
    <row r="29" spans="1:101" x14ac:dyDescent="0.25">
      <c r="A29" s="89"/>
      <c r="B29" s="2" t="s">
        <v>9</v>
      </c>
      <c r="C29" s="7">
        <v>3.5513940656638043E-2</v>
      </c>
      <c r="D29" s="7">
        <v>1.8805731292531196E-2</v>
      </c>
      <c r="E29" s="7">
        <v>1.8694836069718685E-2</v>
      </c>
      <c r="F29" s="7">
        <v>7.619358426810191E-2</v>
      </c>
      <c r="G29" s="7">
        <v>3.0314834439326654E-2</v>
      </c>
      <c r="H29" s="7">
        <f t="shared" ref="H29:H37" si="89">(C29*cis_wt_mild+D29*First_line_Wt_mild+E29*Sec_Line_wt_mild+F29*Active_Wt_mild)/SUM(cis_wt_mild,First_line_Wt_mild,Sec_Line_wt_mild,Active_Wt_mild)</f>
        <v>2.7256783745167767E-2</v>
      </c>
      <c r="I29" s="7">
        <f t="shared" ref="I29:I37" si="90">(D29*First_line_Wt_mild+E29*Sec_Line_wt_mild)/SUM(First_line_Wt_mild,Sec_Line_wt_mild)</f>
        <v>1.8746605457266745E-2</v>
      </c>
      <c r="J29" s="7">
        <f t="shared" ref="J29:J37" si="91">(F29*Active_Wt_mild+G29*NonActive_Wt_mild)/SUM(Active_Wt_mild,NonActive_Wt_mild)</f>
        <v>4.8547542786344822E-2</v>
      </c>
      <c r="K29" s="7">
        <f t="shared" ref="K29:K37" si="92">(C29*cis_wt_mild+D29*First_line_Wt_mild+E29*Sec_Line_wt_mild+F29*Active_Wt_mild+G29*NonActive_Wt_mild)/SUM(cis_wt_mild,First_line_Wt_mild,Sec_Line_wt_mild,Active_Wt_mild,NonActive_Wt_mild)</f>
        <v>2.7703962521465179E-2</v>
      </c>
      <c r="L29" s="7">
        <v>0.10521827497585592</v>
      </c>
      <c r="M29" s="7">
        <v>8.0760659094081186E-2</v>
      </c>
      <c r="N29" s="7">
        <v>9.569867058393576E-2</v>
      </c>
      <c r="O29" s="7">
        <v>0.15939840437399971</v>
      </c>
      <c r="P29" s="7">
        <v>0.11614623591111232</v>
      </c>
      <c r="Q29" s="40">
        <f t="shared" ref="Q29:Q37" si="93">(L29*cis_wt_mild+M29*First_line_Wt_mild+N29*Sec_Line_wt_mild+O29*Active_Wt_mild)/SUM(cis_wt_mild,First_line_Wt_mild,Sec_Line_wt_mild,Active_Wt_mild)</f>
        <v>9.8696266904860941E-2</v>
      </c>
      <c r="R29" s="40">
        <f t="shared" ref="R29:R37" si="94">(M29*First_line_Wt_mild+N29*Sec_Line_wt_mild)/SUM(First_line_Wt_mild,Sec_Line_wt_mild)</f>
        <v>8.8725135688541026E-2</v>
      </c>
      <c r="S29" s="40">
        <f t="shared" ref="S29:S37" si="95">(O29*Active_Wt_mild+P29*NonActive_Wt_mild)/SUM(Active_Wt_mild,NonActive_Wt_mild)</f>
        <v>0.13333511258938024</v>
      </c>
      <c r="T29" s="40">
        <f t="shared" ref="T29:T37" si="96">(L29*cis_wt_mild+M29*First_line_Wt_mild+N29*Sec_Line_wt_mild+O29*Active_Wt_mild+P29*NonActive_Wt_mild)/SUM(cis_wt_mild,First_line_Wt_mild,Sec_Line_wt_mild,Active_Wt_mild,NonActive_Wt_mild)</f>
        <v>0.10124797600554661</v>
      </c>
      <c r="U29" s="7">
        <v>9.324583777485787E-2</v>
      </c>
      <c r="V29" s="7">
        <v>7.1354475429150493E-2</v>
      </c>
      <c r="W29" s="7">
        <v>9.3561341208253046E-2</v>
      </c>
      <c r="X29" s="7">
        <v>0.15151337086793162</v>
      </c>
      <c r="Y29" s="7">
        <v>0.10139365249192979</v>
      </c>
      <c r="Z29" s="7">
        <f t="shared" si="77"/>
        <v>9.2123173785038745E-2</v>
      </c>
      <c r="AA29" s="7">
        <f t="shared" si="78"/>
        <v>8.3194475877275437E-2</v>
      </c>
      <c r="AB29" s="7">
        <f t="shared" si="79"/>
        <v>0.12131176732711609</v>
      </c>
      <c r="AC29" s="7">
        <f t="shared" si="80"/>
        <v>9.3478795956952743E-2</v>
      </c>
      <c r="AD29" s="7">
        <v>8.8588547214174196E-2</v>
      </c>
      <c r="AE29" s="7">
        <v>6.876398604587293E-2</v>
      </c>
      <c r="AF29" s="7">
        <v>8.8341124574567165E-2</v>
      </c>
      <c r="AG29" s="7">
        <v>0.1281894305683566</v>
      </c>
      <c r="AH29" s="7">
        <v>0.11348938776368922</v>
      </c>
      <c r="AI29" s="7">
        <f t="shared" si="3"/>
        <v>8.5866856098490471E-2</v>
      </c>
      <c r="AJ29" s="7">
        <f t="shared" si="4"/>
        <v>7.9201898863397582E-2</v>
      </c>
      <c r="AK29" s="7">
        <f t="shared" si="72"/>
        <v>0.11933134278963196</v>
      </c>
      <c r="AL29" s="33">
        <f t="shared" si="5"/>
        <v>8.9906099114269722E-2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7">(AM29*cis_wt_mild+AN29*First_line_Wt_mild+AO29*Sec_Line_wt_mild+AP29*Active_Wt_mild)/SUM(cis_wt_mild,First_line_Wt_mild,Sec_Line_wt_mild,Active_Wt_mild)</f>
        <v>9.4688522182515278E-2</v>
      </c>
      <c r="AS29" s="40">
        <f t="shared" ref="AS29:AS37" si="98">(AN29*First_line_Wt_mild+AO29*Sec_Line_wt_mild)/SUM(First_line_Wt_mild,Sec_Line_wt_mild)</f>
        <v>8.0483505416339765E-2</v>
      </c>
      <c r="AT29" s="40">
        <f t="shared" ref="AT29:AT37" si="99">(AP29*Active_Wt_mild+AQ29*NonActive_Wt_mild)/SUM(Active_Wt_mild,NonActive_Wt_mild)</f>
        <v>0.18003106055711474</v>
      </c>
      <c r="AU29" s="40">
        <f t="shared" ref="AU29:AU37" si="100">(AM29*cis_wt_mild+AN29*First_line_Wt_mild+AO29*Sec_Line_wt_mild+AP29*Active_Wt_mild+AQ29*NonActive_Wt_mild)/SUM(cis_wt_mild,First_line_Wt_mild,Sec_Line_wt_mild,Active_Wt_mild,NonActive_Wt_mild)</f>
        <v>0.10476566503562254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81"/>
        <v>9.2174561532979427E-2</v>
      </c>
      <c r="BB29" s="7">
        <f t="shared" si="82"/>
        <v>8.1049185085885128E-2</v>
      </c>
      <c r="BC29" s="7">
        <f t="shared" si="83"/>
        <v>0.15910061122184832</v>
      </c>
      <c r="BD29" s="7">
        <f t="shared" si="84"/>
        <v>9.9505060432717035E-2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66"/>
        <v>8.2579733888908505E-2</v>
      </c>
      <c r="BK29" s="7">
        <f t="shared" si="67"/>
        <v>7.0534614900157097E-2</v>
      </c>
      <c r="BL29" s="7">
        <f t="shared" si="73"/>
        <v>0.15145274922467022</v>
      </c>
      <c r="BM29" s="33">
        <f t="shared" si="68"/>
        <v>9.0882564891193132E-2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101">(BN29*cis_wt_mild+BO29*First_line_Wt_mild+BP29*Sec_Line_wt_mild+BQ29*Active_Wt_mild)/SUM(cis_wt_mild,First_line_Wt_mild,Sec_Line_wt_mild,Active_Wt_mild)</f>
        <v>9.4688522182515278E-2</v>
      </c>
      <c r="BT29" s="40">
        <f t="shared" ref="BT29:BT37" si="102">(BO29*First_line_Wt_mild+BP29*Sec_Line_wt_mild)/SUM(First_line_Wt_mild,Sec_Line_wt_mild)</f>
        <v>8.0483505416339765E-2</v>
      </c>
      <c r="BU29" s="40">
        <f t="shared" ref="BU29:BU37" si="103">(BQ29*Active_Wt_mild+BR29*NonActive_Wt_mild)/SUM(Active_Wt_mild,NonActive_Wt_mild)</f>
        <v>0.18003106055711474</v>
      </c>
      <c r="BV29" s="40">
        <f t="shared" ref="BV29:BV37" si="104">(BN29*cis_wt_mild+BO29*First_line_Wt_mild+BP29*Sec_Line_wt_mild+BQ29*Active_Wt_mild+BR29*NonActive_Wt_mild)/SUM(cis_wt_mild,First_line_Wt_mild,Sec_Line_wt_mild,Active_Wt_mild,NonActive_Wt_mild)</f>
        <v>0.10476566503562254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85"/>
        <v>9.2174561532979427E-2</v>
      </c>
      <c r="CC29" s="7">
        <f t="shared" si="86"/>
        <v>8.1049185085885128E-2</v>
      </c>
      <c r="CD29" s="7">
        <f t="shared" si="87"/>
        <v>0.15910061122184832</v>
      </c>
      <c r="CE29" s="7">
        <f t="shared" si="88"/>
        <v>9.9505060432717035E-2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9"/>
        <v>8.2579733888908505E-2</v>
      </c>
      <c r="CL29" s="7">
        <f t="shared" si="70"/>
        <v>7.0534614900157097E-2</v>
      </c>
      <c r="CM29" s="7">
        <f t="shared" si="74"/>
        <v>0.15145274922467022</v>
      </c>
      <c r="CN29" s="33">
        <f t="shared" si="71"/>
        <v>9.0882564891193132E-2</v>
      </c>
      <c r="CO29" s="108">
        <f t="shared" si="76"/>
        <v>4.7987783849977636E-2</v>
      </c>
      <c r="CP29" s="40">
        <f t="shared" si="75"/>
        <v>1.9785735384038713E-2</v>
      </c>
      <c r="CQ29" s="40">
        <f t="shared" si="75"/>
        <v>1.9205830240389597E-2</v>
      </c>
      <c r="CR29" s="40">
        <f t="shared" si="75"/>
        <v>8.3528890052547697E-2</v>
      </c>
      <c r="CS29" s="40">
        <f t="shared" si="75"/>
        <v>4.2231543075933541E-2</v>
      </c>
      <c r="CT29" s="40">
        <f t="shared" si="75"/>
        <v>2.9303620269123507E-2</v>
      </c>
      <c r="CU29" s="40">
        <f t="shared" si="75"/>
        <v>1.9473111114360044E-2</v>
      </c>
      <c r="CV29" s="40">
        <f t="shared" si="75"/>
        <v>6.1061145497073262E-2</v>
      </c>
      <c r="CW29" s="48">
        <f t="shared" si="75"/>
        <v>3.0812916251342321E-2</v>
      </c>
    </row>
    <row r="30" spans="1:101" x14ac:dyDescent="0.25">
      <c r="A30" s="89"/>
      <c r="B30" s="2" t="s">
        <v>8</v>
      </c>
      <c r="C30" s="7">
        <v>3.8851233108602834E-2</v>
      </c>
      <c r="D30" s="7">
        <v>3.7823752978742624E-2</v>
      </c>
      <c r="E30" s="7">
        <v>1.2264595107849535E-2</v>
      </c>
      <c r="F30" s="7">
        <v>4.6525185901095167E-2</v>
      </c>
      <c r="G30" s="7">
        <v>1.9095036002190938E-2</v>
      </c>
      <c r="H30" s="7">
        <f t="shared" si="89"/>
        <v>2.8485098203307614E-2</v>
      </c>
      <c r="I30" s="7">
        <f t="shared" si="90"/>
        <v>2.4196416115660986E-2</v>
      </c>
      <c r="J30" s="7">
        <f t="shared" si="91"/>
        <v>2.9996072427294896E-2</v>
      </c>
      <c r="K30" s="7">
        <f t="shared" si="92"/>
        <v>2.7111989336122234E-2</v>
      </c>
      <c r="L30" s="7">
        <v>1.6893216547471522E-2</v>
      </c>
      <c r="M30" s="7">
        <v>3.02598393168668E-2</v>
      </c>
      <c r="N30" s="7">
        <v>6.5816713907748389E-2</v>
      </c>
      <c r="O30" s="7">
        <v>7.6893791090033081E-2</v>
      </c>
      <c r="P30" s="7">
        <v>6.9318998193795806E-2</v>
      </c>
      <c r="Q30" s="40">
        <f t="shared" si="93"/>
        <v>4.8447486429721638E-2</v>
      </c>
      <c r="R30" s="40">
        <f t="shared" si="94"/>
        <v>4.9217643415729324E-2</v>
      </c>
      <c r="S30" s="40">
        <f t="shared" si="95"/>
        <v>7.2329302314583704E-2</v>
      </c>
      <c r="T30" s="40">
        <f t="shared" si="96"/>
        <v>5.1499527753942689E-2</v>
      </c>
      <c r="U30" s="7">
        <v>1.9840336830511354E-2</v>
      </c>
      <c r="V30" s="7">
        <v>3.200508802800793E-2</v>
      </c>
      <c r="W30" s="7">
        <v>7.1246012488750093E-2</v>
      </c>
      <c r="X30" s="7">
        <v>7.1434865668508041E-2</v>
      </c>
      <c r="Y30" s="7">
        <v>5.7372281316124096E-2</v>
      </c>
      <c r="Z30" s="7">
        <f t="shared" si="77"/>
        <v>5.102942532215967E-2</v>
      </c>
      <c r="AA30" s="7">
        <f t="shared" si="78"/>
        <v>5.2927111325741419E-2</v>
      </c>
      <c r="AB30" s="7">
        <f t="shared" si="79"/>
        <v>6.2960903500888676E-2</v>
      </c>
      <c r="AC30" s="7">
        <f t="shared" si="80"/>
        <v>5.1956941202465211E-2</v>
      </c>
      <c r="AD30" s="7">
        <v>2.2713254058931889E-2</v>
      </c>
      <c r="AE30" s="7">
        <v>5.1370806678644264E-2</v>
      </c>
      <c r="AF30" s="7">
        <v>6.2575487278089703E-2</v>
      </c>
      <c r="AG30" s="7">
        <v>7.0589456938038322E-2</v>
      </c>
      <c r="AH30" s="7">
        <v>5.802176563632469E-2</v>
      </c>
      <c r="AI30" s="7">
        <f t="shared" si="3"/>
        <v>5.4666394627777254E-2</v>
      </c>
      <c r="AJ30" s="7">
        <f t="shared" si="4"/>
        <v>5.734478898835732E-2</v>
      </c>
      <c r="AK30" s="7">
        <f t="shared" si="72"/>
        <v>6.3016301253678908E-2</v>
      </c>
      <c r="AL30" s="33">
        <f t="shared" si="5"/>
        <v>5.5157050555912142E-2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7"/>
        <v>5.4366519602290796E-2</v>
      </c>
      <c r="AS30" s="40">
        <f t="shared" si="98"/>
        <v>5.4659239678017495E-2</v>
      </c>
      <c r="AT30" s="40">
        <f t="shared" si="99"/>
        <v>7.6167024864991412E-2</v>
      </c>
      <c r="AU30" s="40">
        <f t="shared" si="100"/>
        <v>5.7056136008535825E-2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81"/>
        <v>5.8010725589549512E-2</v>
      </c>
      <c r="BB30" s="7">
        <f t="shared" si="82"/>
        <v>5.9042322328246181E-2</v>
      </c>
      <c r="BC30" s="7">
        <f t="shared" si="83"/>
        <v>7.6671485932710115E-2</v>
      </c>
      <c r="BD30" s="7">
        <f t="shared" si="84"/>
        <v>5.9862395861869075E-2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66"/>
        <v>5.5123774028661837E-2</v>
      </c>
      <c r="BK30" s="7">
        <f t="shared" si="67"/>
        <v>5.5104032326370095E-2</v>
      </c>
      <c r="BL30" s="7">
        <f t="shared" si="73"/>
        <v>7.6896420251783282E-2</v>
      </c>
      <c r="BM30" s="33">
        <f t="shared" si="68"/>
        <v>5.8182950207448084E-2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101"/>
        <v>5.4366519602290796E-2</v>
      </c>
      <c r="BT30" s="40">
        <f t="shared" si="102"/>
        <v>5.4659239678017495E-2</v>
      </c>
      <c r="BU30" s="40">
        <f t="shared" si="103"/>
        <v>7.6167024864991412E-2</v>
      </c>
      <c r="BV30" s="40">
        <f t="shared" si="104"/>
        <v>5.7056136008535825E-2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85"/>
        <v>5.8010725589549512E-2</v>
      </c>
      <c r="CC30" s="7">
        <f t="shared" si="86"/>
        <v>5.9042322328246181E-2</v>
      </c>
      <c r="CD30" s="7">
        <f t="shared" si="87"/>
        <v>7.6671485932710115E-2</v>
      </c>
      <c r="CE30" s="7">
        <f t="shared" si="88"/>
        <v>5.9862395861869075E-2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9"/>
        <v>5.5123774028661837E-2</v>
      </c>
      <c r="CL30" s="7">
        <f t="shared" si="70"/>
        <v>5.5104032326370095E-2</v>
      </c>
      <c r="CM30" s="7">
        <f t="shared" si="74"/>
        <v>7.6896420251783282E-2</v>
      </c>
      <c r="CN30" s="33">
        <f t="shared" si="71"/>
        <v>5.8182950207448084E-2</v>
      </c>
      <c r="CO30" s="108">
        <f t="shared" si="76"/>
        <v>5.2497260012519857E-2</v>
      </c>
      <c r="CP30" s="40">
        <f t="shared" si="75"/>
        <v>3.9794824036748166E-2</v>
      </c>
      <c r="CQ30" s="40">
        <f t="shared" si="75"/>
        <v>1.2599828676219862E-2</v>
      </c>
      <c r="CR30" s="40">
        <f t="shared" si="75"/>
        <v>5.1004256790605648E-2</v>
      </c>
      <c r="CS30" s="40">
        <f t="shared" si="75"/>
        <v>2.6601261408074516E-2</v>
      </c>
      <c r="CT30" s="40">
        <f t="shared" si="75"/>
        <v>3.0624174476432928E-2</v>
      </c>
      <c r="CU30" s="40">
        <f t="shared" si="75"/>
        <v>2.5134123650472153E-2</v>
      </c>
      <c r="CV30" s="40">
        <f t="shared" si="75"/>
        <v>3.7727852692453503E-2</v>
      </c>
      <c r="CW30" s="48">
        <f t="shared" si="75"/>
        <v>3.0154511513432364E-2</v>
      </c>
    </row>
    <row r="31" spans="1:101" x14ac:dyDescent="0.25">
      <c r="A31" s="89"/>
      <c r="B31" s="2" t="s">
        <v>7</v>
      </c>
      <c r="C31" s="7">
        <v>0.14895790420163851</v>
      </c>
      <c r="D31" s="7">
        <v>0.24116809283428828</v>
      </c>
      <c r="E31" s="7">
        <v>7.2970247190144541E-2</v>
      </c>
      <c r="F31" s="7">
        <v>8.0511461180204427E-2</v>
      </c>
      <c r="G31" s="7">
        <v>0.10494362999599199</v>
      </c>
      <c r="H31" s="7">
        <f t="shared" si="89"/>
        <v>0.14316748109663571</v>
      </c>
      <c r="I31" s="7">
        <f t="shared" si="90"/>
        <v>0.15149030635104899</v>
      </c>
      <c r="J31" s="7">
        <f t="shared" si="91"/>
        <v>9.5234023479556978E-2</v>
      </c>
      <c r="K31" s="7">
        <f t="shared" si="92"/>
        <v>0.13757800705907014</v>
      </c>
      <c r="L31" s="7">
        <v>0.14585111313427729</v>
      </c>
      <c r="M31" s="7">
        <v>0.24080608149989419</v>
      </c>
      <c r="N31" s="7">
        <v>6.8321693928642943E-2</v>
      </c>
      <c r="O31" s="7">
        <v>9.2314413834121811E-2</v>
      </c>
      <c r="P31" s="7">
        <v>8.5408285159615002E-2</v>
      </c>
      <c r="Q31" s="40">
        <f t="shared" si="93"/>
        <v>0.14209693112107002</v>
      </c>
      <c r="R31" s="40">
        <f t="shared" si="94"/>
        <v>0.14884284605493697</v>
      </c>
      <c r="S31" s="40">
        <f t="shared" si="95"/>
        <v>8.81528549310059E-2</v>
      </c>
      <c r="T31" s="40">
        <f t="shared" si="96"/>
        <v>0.13380734999037741</v>
      </c>
      <c r="U31" s="7">
        <v>0.14329051123006656</v>
      </c>
      <c r="V31" s="7">
        <v>0.23991487317110963</v>
      </c>
      <c r="W31" s="7">
        <v>6.8699514568748787E-2</v>
      </c>
      <c r="X31" s="7">
        <v>8.629275150410079E-2</v>
      </c>
      <c r="Y31" s="7">
        <v>8.1237067129353399E-2</v>
      </c>
      <c r="Z31" s="7">
        <f t="shared" si="77"/>
        <v>0.14094359375712659</v>
      </c>
      <c r="AA31" s="7">
        <f t="shared" si="78"/>
        <v>0.14862824394829141</v>
      </c>
      <c r="AB31" s="7">
        <f t="shared" si="79"/>
        <v>8.3246250445014075E-2</v>
      </c>
      <c r="AC31" s="7">
        <f t="shared" si="80"/>
        <v>0.13221270791361367</v>
      </c>
      <c r="AD31" s="7">
        <v>0.14053216038650093</v>
      </c>
      <c r="AE31" s="7">
        <v>0.2388152504711083</v>
      </c>
      <c r="AF31" s="7">
        <v>6.4095543183347689E-2</v>
      </c>
      <c r="AG31" s="7">
        <v>8.7327380549667377E-2</v>
      </c>
      <c r="AH31" s="7">
        <v>8.0099067858104778E-2</v>
      </c>
      <c r="AI31" s="7">
        <f t="shared" si="3"/>
        <v>0.13845296681571995</v>
      </c>
      <c r="AJ31" s="7">
        <f t="shared" si="4"/>
        <v>0.14566021305335408</v>
      </c>
      <c r="AK31" s="7">
        <f t="shared" si="72"/>
        <v>8.2971677021130633E-2</v>
      </c>
      <c r="AL31" s="33">
        <f t="shared" si="5"/>
        <v>0.12991987572671604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7"/>
        <v>0.11855128077212547</v>
      </c>
      <c r="AS31" s="40">
        <f t="shared" si="98"/>
        <v>0.12139319423271738</v>
      </c>
      <c r="AT31" s="40">
        <f t="shared" si="99"/>
        <v>9.564699248868444E-2</v>
      </c>
      <c r="AU31" s="40">
        <f t="shared" si="100"/>
        <v>0.11513224142682293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81"/>
        <v>0.11777178932053316</v>
      </c>
      <c r="BB31" s="7">
        <f t="shared" si="82"/>
        <v>0.12112987494336341</v>
      </c>
      <c r="BC31" s="7">
        <f t="shared" si="83"/>
        <v>9.1598558893172269E-2</v>
      </c>
      <c r="BD31" s="7">
        <f t="shared" si="84"/>
        <v>0.11376525204620662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66"/>
        <v>0.11567340197309751</v>
      </c>
      <c r="BK31" s="7">
        <f t="shared" si="67"/>
        <v>0.11912010553010384</v>
      </c>
      <c r="BL31" s="7">
        <f t="shared" si="73"/>
        <v>8.8190783044123006E-2</v>
      </c>
      <c r="BM31" s="33">
        <f t="shared" si="68"/>
        <v>0.11146031394664933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101"/>
        <v>0.11855128077212547</v>
      </c>
      <c r="BT31" s="40">
        <f t="shared" si="102"/>
        <v>0.12139319423271738</v>
      </c>
      <c r="BU31" s="40">
        <f t="shared" si="103"/>
        <v>9.564699248868444E-2</v>
      </c>
      <c r="BV31" s="40">
        <f t="shared" si="104"/>
        <v>0.11513224142682293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85"/>
        <v>0.11777178932053316</v>
      </c>
      <c r="CC31" s="7">
        <f t="shared" si="86"/>
        <v>0.12112987494336341</v>
      </c>
      <c r="CD31" s="7">
        <f t="shared" si="87"/>
        <v>9.1598558893172269E-2</v>
      </c>
      <c r="CE31" s="7">
        <f t="shared" si="88"/>
        <v>0.11376525204620662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9"/>
        <v>0.11567340197309751</v>
      </c>
      <c r="CL31" s="7">
        <f t="shared" si="70"/>
        <v>0.11912010553010384</v>
      </c>
      <c r="CM31" s="7">
        <f t="shared" si="74"/>
        <v>8.8190783044123006E-2</v>
      </c>
      <c r="CN31" s="33">
        <f t="shared" si="71"/>
        <v>0.11146031394664933</v>
      </c>
      <c r="CO31" s="108">
        <f t="shared" si="76"/>
        <v>0.20127757093151011</v>
      </c>
      <c r="CP31" s="40">
        <f t="shared" si="75"/>
        <v>0.25373584221038048</v>
      </c>
      <c r="CQ31" s="40">
        <f t="shared" si="75"/>
        <v>7.4964775027004063E-2</v>
      </c>
      <c r="CR31" s="40">
        <f t="shared" si="75"/>
        <v>8.8262457442977407E-2</v>
      </c>
      <c r="CS31" s="40">
        <f t="shared" si="75"/>
        <v>0.14619678822890542</v>
      </c>
      <c r="CT31" s="40">
        <f t="shared" si="75"/>
        <v>0.15391858189015062</v>
      </c>
      <c r="CU31" s="40">
        <f t="shared" si="75"/>
        <v>0.15736115933345771</v>
      </c>
      <c r="CV31" s="40">
        <f t="shared" si="75"/>
        <v>0.11978152199275796</v>
      </c>
      <c r="CW31" s="48">
        <f t="shared" si="75"/>
        <v>0.15301708577800638</v>
      </c>
    </row>
    <row r="32" spans="1:101" x14ac:dyDescent="0.25">
      <c r="A32" s="89"/>
      <c r="B32" s="2" t="s">
        <v>6</v>
      </c>
      <c r="C32" s="7">
        <v>7.2881173242287586E-2</v>
      </c>
      <c r="D32" s="7">
        <v>9.6009091401423594E-2</v>
      </c>
      <c r="E32" s="7">
        <v>0.10898059310299375</v>
      </c>
      <c r="F32" s="7">
        <v>0.12465292840329151</v>
      </c>
      <c r="G32" s="7">
        <v>0.11334681773315325</v>
      </c>
      <c r="H32" s="7">
        <f t="shared" si="89"/>
        <v>0.10175791846310074</v>
      </c>
      <c r="I32" s="7">
        <f t="shared" si="90"/>
        <v>0.10292508699878389</v>
      </c>
      <c r="J32" s="7">
        <f t="shared" si="91"/>
        <v>0.11783998764639375</v>
      </c>
      <c r="K32" s="7">
        <f t="shared" si="92"/>
        <v>0.10345256329162326</v>
      </c>
      <c r="L32" s="7">
        <v>6.1544962895551579E-2</v>
      </c>
      <c r="M32" s="7">
        <v>9.1323630442814371E-2</v>
      </c>
      <c r="N32" s="7">
        <v>7.4047681810905985E-2</v>
      </c>
      <c r="O32" s="7">
        <v>6.7866225141211572E-2</v>
      </c>
      <c r="P32" s="7">
        <v>8.260926680234873E-2</v>
      </c>
      <c r="Q32" s="40">
        <f t="shared" si="93"/>
        <v>7.8024183194257399E-2</v>
      </c>
      <c r="R32" s="40">
        <f t="shared" si="94"/>
        <v>8.2112639500721826E-2</v>
      </c>
      <c r="S32" s="40">
        <f t="shared" si="95"/>
        <v>7.6750223568636713E-2</v>
      </c>
      <c r="T32" s="40">
        <f t="shared" si="96"/>
        <v>7.8694660005189265E-2</v>
      </c>
      <c r="U32" s="7">
        <v>5.4642186193512722E-2</v>
      </c>
      <c r="V32" s="7">
        <v>9.1365109775183029E-2</v>
      </c>
      <c r="W32" s="7">
        <v>7.6810332396680003E-2</v>
      </c>
      <c r="X32" s="7">
        <v>6.2408043567153924E-2</v>
      </c>
      <c r="Y32" s="7">
        <v>7.9380164663108183E-2</v>
      </c>
      <c r="Z32" s="7">
        <f t="shared" si="77"/>
        <v>7.7719453268410871E-2</v>
      </c>
      <c r="AA32" s="7">
        <f t="shared" si="78"/>
        <v>8.3604961522024235E-2</v>
      </c>
      <c r="AB32" s="7">
        <f t="shared" si="79"/>
        <v>7.2635261300926263E-2</v>
      </c>
      <c r="AC32" s="7">
        <f t="shared" si="80"/>
        <v>7.7962299108305683E-2</v>
      </c>
      <c r="AD32" s="7">
        <v>4.3161150476599942E-2</v>
      </c>
      <c r="AE32" s="7">
        <v>9.3300627168114256E-2</v>
      </c>
      <c r="AF32" s="7">
        <v>7.17537648620869E-2</v>
      </c>
      <c r="AG32" s="7">
        <v>5.7820676606902842E-2</v>
      </c>
      <c r="AH32" s="7">
        <v>7.7737479853185756E-2</v>
      </c>
      <c r="AI32" s="7">
        <f t="shared" si="3"/>
        <v>7.4443444454730626E-2</v>
      </c>
      <c r="AJ32" s="7">
        <f t="shared" si="4"/>
        <v>8.1812519755895707E-2</v>
      </c>
      <c r="AK32" s="7">
        <f t="shared" si="72"/>
        <v>6.9822328151151775E-2</v>
      </c>
      <c r="AL32" s="33">
        <f t="shared" si="5"/>
        <v>7.4925131276134579E-2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7"/>
        <v>0.10897359065812585</v>
      </c>
      <c r="AS32" s="40">
        <f t="shared" si="98"/>
        <v>0.11649029845796738</v>
      </c>
      <c r="AT32" s="40">
        <f t="shared" si="99"/>
        <v>8.7950899810571345E-2</v>
      </c>
      <c r="AU32" s="40">
        <f t="shared" si="100"/>
        <v>0.10666947766495483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81"/>
        <v>0.10476321424509279</v>
      </c>
      <c r="BB32" s="7">
        <f t="shared" si="82"/>
        <v>0.11181797454819596</v>
      </c>
      <c r="BC32" s="7">
        <f t="shared" si="83"/>
        <v>8.4848514131510996E-2</v>
      </c>
      <c r="BD32" s="7">
        <f t="shared" si="84"/>
        <v>0.10277384082214389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66"/>
        <v>0.10320627235113917</v>
      </c>
      <c r="BK32" s="7">
        <f t="shared" si="67"/>
        <v>0.11067204872384766</v>
      </c>
      <c r="BL32" s="7">
        <f t="shared" si="73"/>
        <v>8.2236043194462774E-2</v>
      </c>
      <c r="BM32" s="33">
        <f t="shared" si="68"/>
        <v>0.10129887103197861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101"/>
        <v>0.10897359065812585</v>
      </c>
      <c r="BT32" s="40">
        <f t="shared" si="102"/>
        <v>0.11649029845796738</v>
      </c>
      <c r="BU32" s="40">
        <f t="shared" si="103"/>
        <v>8.7950899810571345E-2</v>
      </c>
      <c r="BV32" s="40">
        <f t="shared" si="104"/>
        <v>0.10666947766495483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85"/>
        <v>0.10476321424509279</v>
      </c>
      <c r="CC32" s="7">
        <f t="shared" si="86"/>
        <v>0.11181797454819596</v>
      </c>
      <c r="CD32" s="7">
        <f t="shared" si="87"/>
        <v>8.4848514131510996E-2</v>
      </c>
      <c r="CE32" s="7">
        <f t="shared" si="88"/>
        <v>0.10277384082214389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9"/>
        <v>0.10320627235113917</v>
      </c>
      <c r="CL32" s="7">
        <f t="shared" si="70"/>
        <v>0.11067204872384766</v>
      </c>
      <c r="CM32" s="7">
        <f t="shared" si="74"/>
        <v>8.2236043194462774E-2</v>
      </c>
      <c r="CN32" s="33">
        <f t="shared" si="71"/>
        <v>0.10129887103197861</v>
      </c>
      <c r="CO32" s="108">
        <f t="shared" si="76"/>
        <v>9.8479806059763669E-2</v>
      </c>
      <c r="CP32" s="40">
        <f t="shared" si="75"/>
        <v>0.10101231626578622</v>
      </c>
      <c r="CQ32" s="40">
        <f t="shared" si="75"/>
        <v>0.11195940755123011</v>
      </c>
      <c r="CR32" s="40">
        <f t="shared" si="75"/>
        <v>0.13665351028361614</v>
      </c>
      <c r="CS32" s="40">
        <f t="shared" si="75"/>
        <v>0.15790325443466197</v>
      </c>
      <c r="CT32" s="40">
        <f t="shared" si="75"/>
        <v>0.10939938585189016</v>
      </c>
      <c r="CU32" s="40">
        <f t="shared" si="75"/>
        <v>0.10691384422375931</v>
      </c>
      <c r="CV32" s="40">
        <f t="shared" si="75"/>
        <v>0.14821439393372673</v>
      </c>
      <c r="CW32" s="48">
        <f t="shared" si="75"/>
        <v>0.11506206616550432</v>
      </c>
    </row>
    <row r="33" spans="1:101" x14ac:dyDescent="0.25">
      <c r="A33" s="89"/>
      <c r="B33" s="2" t="s">
        <v>5</v>
      </c>
      <c r="C33" s="7">
        <v>0.17290462349392563</v>
      </c>
      <c r="D33" s="7">
        <v>0.13123864880553396</v>
      </c>
      <c r="E33" s="7">
        <v>9.6276352338109328E-2</v>
      </c>
      <c r="F33" s="7">
        <v>8.342136339905222E-2</v>
      </c>
      <c r="G33" s="7">
        <v>9.2927953718303938E-2</v>
      </c>
      <c r="H33" s="7">
        <f t="shared" si="89"/>
        <v>0.11657152034526122</v>
      </c>
      <c r="I33" s="7">
        <f t="shared" si="90"/>
        <v>0.11259785500962019</v>
      </c>
      <c r="J33" s="7">
        <f t="shared" si="91"/>
        <v>8.9149932536114057E-2</v>
      </c>
      <c r="K33" s="7">
        <f t="shared" si="92"/>
        <v>0.11311412141732839</v>
      </c>
      <c r="L33" s="7">
        <v>0.16052824549210645</v>
      </c>
      <c r="M33" s="7">
        <v>0.13709596063756455</v>
      </c>
      <c r="N33" s="7">
        <v>9.6674241557278134E-2</v>
      </c>
      <c r="O33" s="7">
        <v>8.4155266972701148E-2</v>
      </c>
      <c r="P33" s="7">
        <v>8.5314901567799251E-2</v>
      </c>
      <c r="Q33" s="40">
        <f t="shared" si="93"/>
        <v>0.11742109186147218</v>
      </c>
      <c r="R33" s="40">
        <f t="shared" si="94"/>
        <v>0.11554437488992857</v>
      </c>
      <c r="S33" s="40">
        <f t="shared" si="95"/>
        <v>8.4854050314431495E-2</v>
      </c>
      <c r="T33" s="40">
        <f t="shared" si="96"/>
        <v>0.11272620341030293</v>
      </c>
      <c r="U33" s="7">
        <v>0.16070860991075253</v>
      </c>
      <c r="V33" s="7">
        <v>0.14204017912462932</v>
      </c>
      <c r="W33" s="7">
        <v>8.7850616608925514E-2</v>
      </c>
      <c r="X33" s="7">
        <v>8.1063108592510494E-2</v>
      </c>
      <c r="Y33" s="7">
        <v>7.7259972818651074E-2</v>
      </c>
      <c r="Z33" s="7">
        <f t="shared" si="77"/>
        <v>0.11525673293938271</v>
      </c>
      <c r="AA33" s="7">
        <f t="shared" si="78"/>
        <v>0.11314801348307355</v>
      </c>
      <c r="AB33" s="7">
        <f t="shared" si="79"/>
        <v>7.8771379856281354E-2</v>
      </c>
      <c r="AC33" s="7">
        <f t="shared" si="80"/>
        <v>0.10970046641753925</v>
      </c>
      <c r="AD33" s="7">
        <v>0.15768456342017206</v>
      </c>
      <c r="AE33" s="7">
        <v>0.1041734880992439</v>
      </c>
      <c r="AF33" s="7">
        <v>8.3464311841802127E-2</v>
      </c>
      <c r="AG33" s="7">
        <v>4.7952926143243098E-2</v>
      </c>
      <c r="AH33" s="7">
        <v>7.4202038480889354E-2</v>
      </c>
      <c r="AI33" s="7">
        <f t="shared" si="3"/>
        <v>9.5809852079726768E-2</v>
      </c>
      <c r="AJ33" s="7">
        <f t="shared" si="4"/>
        <v>9.3132008468239519E-2</v>
      </c>
      <c r="AK33" s="7">
        <f t="shared" si="72"/>
        <v>6.3770359077972266E-2</v>
      </c>
      <c r="AL33" s="33">
        <f t="shared" si="5"/>
        <v>9.2650141332600494E-2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7"/>
        <v>0.15193072471882793</v>
      </c>
      <c r="AS33" s="40">
        <f t="shared" si="98"/>
        <v>0.15453858066839241</v>
      </c>
      <c r="AT33" s="40">
        <f t="shared" si="99"/>
        <v>0.11005631083218145</v>
      </c>
      <c r="AU33" s="40">
        <f t="shared" si="100"/>
        <v>0.14568796969502368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81"/>
        <v>0.14173531306029932</v>
      </c>
      <c r="BB33" s="7">
        <f t="shared" si="82"/>
        <v>0.14481607466139548</v>
      </c>
      <c r="BC33" s="7">
        <f t="shared" si="83"/>
        <v>9.9408208652202137E-2</v>
      </c>
      <c r="BD33" s="7">
        <f t="shared" si="84"/>
        <v>0.13475812581449759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66"/>
        <v>0.13553286854502175</v>
      </c>
      <c r="BK33" s="7">
        <f t="shared" si="67"/>
        <v>0.13875201086085975</v>
      </c>
      <c r="BL33" s="7">
        <f t="shared" si="73"/>
        <v>9.384461829855234E-2</v>
      </c>
      <c r="BM33" s="33">
        <f t="shared" si="68"/>
        <v>0.12924627685450107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101"/>
        <v>0.15193072471882793</v>
      </c>
      <c r="BT33" s="40">
        <f t="shared" si="102"/>
        <v>0.15453858066839241</v>
      </c>
      <c r="BU33" s="40">
        <f t="shared" si="103"/>
        <v>0.11005631083218145</v>
      </c>
      <c r="BV33" s="40">
        <f t="shared" si="104"/>
        <v>0.14568796969502368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85"/>
        <v>0.14173531306029932</v>
      </c>
      <c r="CC33" s="7">
        <f t="shared" si="86"/>
        <v>0.14481607466139548</v>
      </c>
      <c r="CD33" s="7">
        <f t="shared" si="87"/>
        <v>9.9408208652202137E-2</v>
      </c>
      <c r="CE33" s="7">
        <f t="shared" si="88"/>
        <v>0.13475812581449759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9"/>
        <v>0.13553286854502175</v>
      </c>
      <c r="CL33" s="7">
        <f t="shared" si="70"/>
        <v>0.13875201086085975</v>
      </c>
      <c r="CM33" s="7">
        <f t="shared" si="74"/>
        <v>9.384461829855234E-2</v>
      </c>
      <c r="CN33" s="33">
        <f t="shared" si="71"/>
        <v>0.12924627685450107</v>
      </c>
      <c r="CO33" s="108">
        <f t="shared" si="76"/>
        <v>0.23363528646707324</v>
      </c>
      <c r="CP33" s="40">
        <f t="shared" si="75"/>
        <v>0.13807775603261752</v>
      </c>
      <c r="CQ33" s="40">
        <f t="shared" si="75"/>
        <v>9.8907916190007439E-2</v>
      </c>
      <c r="CR33" s="40">
        <f t="shared" si="75"/>
        <v>9.1452501655184898E-2</v>
      </c>
      <c r="CS33" s="40">
        <f t="shared" si="75"/>
        <v>0.1294577705270846</v>
      </c>
      <c r="CT33" s="40">
        <f t="shared" si="75"/>
        <v>0.12532540883505897</v>
      </c>
      <c r="CU33" s="40">
        <f t="shared" si="75"/>
        <v>0.11696147053604344</v>
      </c>
      <c r="CV33" s="40">
        <f t="shared" si="75"/>
        <v>0.1121291972613096</v>
      </c>
      <c r="CW33" s="48">
        <f t="shared" si="75"/>
        <v>0.1258078495946498</v>
      </c>
    </row>
    <row r="34" spans="1:101" x14ac:dyDescent="0.25">
      <c r="A34" s="89"/>
      <c r="B34" s="2" t="s">
        <v>4</v>
      </c>
      <c r="C34" s="7">
        <v>2.8110291961131205E-2</v>
      </c>
      <c r="D34" s="7">
        <v>9.7725657290600232E-2</v>
      </c>
      <c r="E34" s="7">
        <v>0.10602007522962109</v>
      </c>
      <c r="F34" s="7">
        <v>7.7527581880625307E-2</v>
      </c>
      <c r="G34" s="7">
        <v>7.9714251548861872E-2</v>
      </c>
      <c r="H34" s="7">
        <f t="shared" si="89"/>
        <v>9.0442448262394476E-2</v>
      </c>
      <c r="I34" s="7">
        <f t="shared" si="90"/>
        <v>0.10214797933693591</v>
      </c>
      <c r="J34" s="7">
        <f t="shared" si="91"/>
        <v>7.8845245517506962E-2</v>
      </c>
      <c r="K34" s="7">
        <f t="shared" si="92"/>
        <v>8.8873663975267081E-2</v>
      </c>
      <c r="L34" s="7">
        <v>5.1885167217284138E-2</v>
      </c>
      <c r="M34" s="7">
        <v>0.10760702529428511</v>
      </c>
      <c r="N34" s="7">
        <v>0.11366659282214954</v>
      </c>
      <c r="O34" s="7">
        <v>0.1019099178463956</v>
      </c>
      <c r="P34" s="7">
        <v>7.9917475198910362E-2</v>
      </c>
      <c r="Q34" s="40">
        <f t="shared" si="93"/>
        <v>0.10272319574072501</v>
      </c>
      <c r="R34" s="40">
        <f t="shared" si="94"/>
        <v>0.11083779558663644</v>
      </c>
      <c r="S34" s="40">
        <f t="shared" si="95"/>
        <v>8.8657508310680685E-2</v>
      </c>
      <c r="T34" s="40">
        <f t="shared" si="96"/>
        <v>9.9388315052203732E-2</v>
      </c>
      <c r="U34" s="7">
        <v>5.1618883868629555E-2</v>
      </c>
      <c r="V34" s="7">
        <v>9.8086441539777192E-2</v>
      </c>
      <c r="W34" s="7">
        <v>0.11347112642557783</v>
      </c>
      <c r="X34" s="7">
        <v>9.1301446676167922E-2</v>
      </c>
      <c r="Y34" s="7">
        <v>7.9981394476949005E-2</v>
      </c>
      <c r="Z34" s="7">
        <f t="shared" si="77"/>
        <v>9.8006182894272348E-2</v>
      </c>
      <c r="AA34" s="7">
        <f t="shared" si="78"/>
        <v>0.10628907030126386</v>
      </c>
      <c r="AB34" s="7">
        <f t="shared" si="79"/>
        <v>8.4480104903708025E-2</v>
      </c>
      <c r="AC34" s="7">
        <f t="shared" si="80"/>
        <v>9.5370417946727737E-2</v>
      </c>
      <c r="AD34" s="7">
        <v>4.442940465885864E-2</v>
      </c>
      <c r="AE34" s="7">
        <v>8.8041807650085402E-2</v>
      </c>
      <c r="AF34" s="7">
        <v>0.10707489481581266</v>
      </c>
      <c r="AG34" s="7">
        <v>8.1415352555533685E-2</v>
      </c>
      <c r="AH34" s="7">
        <v>8.042528904074428E-2</v>
      </c>
      <c r="AI34" s="7">
        <f t="shared" si="3"/>
        <v>8.9814628548623918E-2</v>
      </c>
      <c r="AJ34" s="7">
        <f t="shared" si="4"/>
        <v>9.8189649439784324E-2</v>
      </c>
      <c r="AK34" s="7">
        <f t="shared" si="72"/>
        <v>8.0818750924024657E-2</v>
      </c>
      <c r="AL34" s="33">
        <f t="shared" si="5"/>
        <v>8.8441625360876089E-2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7"/>
        <v>9.4091997515777556E-2</v>
      </c>
      <c r="AS34" s="40">
        <f t="shared" si="98"/>
        <v>9.9231878422872358E-2</v>
      </c>
      <c r="AT34" s="40">
        <f t="shared" si="99"/>
        <v>0.10184522027774204</v>
      </c>
      <c r="AU34" s="40">
        <f t="shared" si="100"/>
        <v>9.3740286100758879E-2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81"/>
        <v>9.2590374430568168E-2</v>
      </c>
      <c r="BB34" s="7">
        <f t="shared" si="82"/>
        <v>9.6460105320943471E-2</v>
      </c>
      <c r="BC34" s="7">
        <f t="shared" si="83"/>
        <v>0.10316411378251651</v>
      </c>
      <c r="BD34" s="7">
        <f t="shared" si="84"/>
        <v>9.2245059184645609E-2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66"/>
        <v>8.7885556958383515E-2</v>
      </c>
      <c r="BK34" s="7">
        <f t="shared" si="67"/>
        <v>9.2785909151473556E-2</v>
      </c>
      <c r="BL34" s="7">
        <f t="shared" si="73"/>
        <v>9.7633141531557902E-2</v>
      </c>
      <c r="BM34" s="33">
        <f t="shared" si="68"/>
        <v>8.8066095713273007E-2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101"/>
        <v>9.4091997515777556E-2</v>
      </c>
      <c r="BT34" s="40">
        <f t="shared" si="102"/>
        <v>9.9231878422872358E-2</v>
      </c>
      <c r="BU34" s="40">
        <f t="shared" si="103"/>
        <v>0.10184522027774204</v>
      </c>
      <c r="BV34" s="40">
        <f t="shared" si="104"/>
        <v>9.3740286100758879E-2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85"/>
        <v>9.2590374430568168E-2</v>
      </c>
      <c r="CC34" s="7">
        <f t="shared" si="86"/>
        <v>9.6460105320943471E-2</v>
      </c>
      <c r="CD34" s="7">
        <f t="shared" si="87"/>
        <v>0.10316411378251651</v>
      </c>
      <c r="CE34" s="7">
        <f t="shared" si="88"/>
        <v>9.2245059184645609E-2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9"/>
        <v>8.7885556958383515E-2</v>
      </c>
      <c r="CL34" s="7">
        <f t="shared" si="70"/>
        <v>9.2785909151473556E-2</v>
      </c>
      <c r="CM34" s="7">
        <f t="shared" si="74"/>
        <v>9.7633141531557902E-2</v>
      </c>
      <c r="CN34" s="33">
        <f t="shared" si="71"/>
        <v>8.8066095713273007E-2</v>
      </c>
      <c r="CO34" s="108">
        <f t="shared" si="76"/>
        <v>3.7983692872404204E-2</v>
      </c>
      <c r="CP34" s="40">
        <f t="shared" si="75"/>
        <v>0.10281833582036769</v>
      </c>
      <c r="CQ34" s="40">
        <f t="shared" si="75"/>
        <v>0.10891796854167746</v>
      </c>
      <c r="CR34" s="40">
        <f t="shared" si="75"/>
        <v>8.4991314231396525E-2</v>
      </c>
      <c r="CS34" s="40">
        <f t="shared" si="75"/>
        <v>0.11104978504135737</v>
      </c>
      <c r="CT34" s="40">
        <f t="shared" si="75"/>
        <v>9.7234185253456951E-2</v>
      </c>
      <c r="CU34" s="40">
        <f t="shared" si="75"/>
        <v>0.10610662054363858</v>
      </c>
      <c r="CV34" s="40">
        <f t="shared" si="75"/>
        <v>9.9168376646471962E-2</v>
      </c>
      <c r="CW34" s="48">
        <f t="shared" si="75"/>
        <v>9.8847114844963876E-2</v>
      </c>
    </row>
    <row r="35" spans="1:101" x14ac:dyDescent="0.25">
      <c r="A35" s="89"/>
      <c r="B35" s="2" t="s">
        <v>3</v>
      </c>
      <c r="C35" s="7">
        <v>0</v>
      </c>
      <c r="D35" s="7">
        <v>2.6617125785382712E-2</v>
      </c>
      <c r="E35" s="7">
        <v>4.0938449307641733E-2</v>
      </c>
      <c r="F35" s="7">
        <v>4.2516578318614773E-2</v>
      </c>
      <c r="G35" s="7">
        <v>1.8846228538407797E-2</v>
      </c>
      <c r="H35" s="7">
        <f t="shared" si="89"/>
        <v>3.1057433897698133E-2</v>
      </c>
      <c r="I35" s="7">
        <f t="shared" si="90"/>
        <v>3.4252803805324424E-2</v>
      </c>
      <c r="J35" s="7">
        <f t="shared" si="91"/>
        <v>2.8253079981071454E-2</v>
      </c>
      <c r="K35" s="7">
        <f t="shared" si="92"/>
        <v>2.9271789245006782E-2</v>
      </c>
      <c r="L35" s="7">
        <v>0</v>
      </c>
      <c r="M35" s="7">
        <v>3.4333114952332384E-2</v>
      </c>
      <c r="N35" s="7">
        <v>3.9929152172104444E-2</v>
      </c>
      <c r="O35" s="7">
        <v>4.1687837654317474E-2</v>
      </c>
      <c r="P35" s="7">
        <v>1.8593876014775475E-2</v>
      </c>
      <c r="Q35" s="40">
        <f t="shared" si="93"/>
        <v>3.3312342566527764E-2</v>
      </c>
      <c r="R35" s="40">
        <f t="shared" si="94"/>
        <v>3.7316745503752899E-2</v>
      </c>
      <c r="S35" s="40">
        <f t="shared" si="95"/>
        <v>2.7771664614562073E-2</v>
      </c>
      <c r="T35" s="40">
        <f t="shared" si="96"/>
        <v>3.1160061090567036E-2</v>
      </c>
      <c r="U35" s="7">
        <v>2.03348021020359E-2</v>
      </c>
      <c r="V35" s="7">
        <v>3.6295414926488856E-2</v>
      </c>
      <c r="W35" s="7">
        <v>3.4545499866207516E-2</v>
      </c>
      <c r="X35" s="7">
        <v>4.1847749409798726E-2</v>
      </c>
      <c r="Y35" s="7">
        <v>2.7069553714551144E-2</v>
      </c>
      <c r="Z35" s="7">
        <f t="shared" si="77"/>
        <v>3.428355650459191E-2</v>
      </c>
      <c r="AA35" s="7">
        <f t="shared" si="78"/>
        <v>3.5362415407150606E-2</v>
      </c>
      <c r="AB35" s="7">
        <f t="shared" si="79"/>
        <v>3.2942567539300374E-2</v>
      </c>
      <c r="AC35" s="7">
        <f t="shared" si="80"/>
        <v>3.3228652821661341E-2</v>
      </c>
      <c r="AD35" s="7">
        <v>2.5076595144748547E-2</v>
      </c>
      <c r="AE35" s="7">
        <v>2.8842804948138383E-2</v>
      </c>
      <c r="AF35" s="7">
        <v>3.7197789060870796E-2</v>
      </c>
      <c r="AG35" s="7">
        <v>5.8026747810485606E-2</v>
      </c>
      <c r="AH35" s="7">
        <v>3.0481201248474886E-2</v>
      </c>
      <c r="AI35" s="7">
        <f t="shared" si="3"/>
        <v>3.5099838634050244E-2</v>
      </c>
      <c r="AJ35" s="7">
        <f t="shared" si="4"/>
        <v>3.3297418968092456E-2</v>
      </c>
      <c r="AK35" s="7">
        <f t="shared" si="72"/>
        <v>4.1428097547932266E-2</v>
      </c>
      <c r="AL35" s="33">
        <f t="shared" si="5"/>
        <v>3.4424455253981343E-2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7"/>
        <v>5.0827408876777884E-2</v>
      </c>
      <c r="AS35" s="40">
        <f t="shared" si="98"/>
        <v>5.1779706833863397E-2</v>
      </c>
      <c r="AT35" s="40">
        <f t="shared" si="99"/>
        <v>4.7658006588203509E-2</v>
      </c>
      <c r="AU35" s="40">
        <f t="shared" si="100"/>
        <v>4.6775952498804715E-2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81"/>
        <v>5.0492750196676178E-2</v>
      </c>
      <c r="BB35" s="7">
        <f t="shared" si="82"/>
        <v>5.075115408507682E-2</v>
      </c>
      <c r="BC35" s="7">
        <f t="shared" si="83"/>
        <v>4.8980247292462212E-2</v>
      </c>
      <c r="BD35" s="7">
        <f t="shared" si="84"/>
        <v>4.693658332986806E-2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66"/>
        <v>5.048431172573363E-2</v>
      </c>
      <c r="BK35" s="7">
        <f t="shared" si="67"/>
        <v>4.9796708639145176E-2</v>
      </c>
      <c r="BL35" s="7">
        <f t="shared" si="73"/>
        <v>5.1687633852999612E-2</v>
      </c>
      <c r="BM35" s="33">
        <f t="shared" si="68"/>
        <v>4.7251301900825035E-2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101"/>
        <v>5.0827408876777884E-2</v>
      </c>
      <c r="BT35" s="40">
        <f t="shared" si="102"/>
        <v>5.1779706833863397E-2</v>
      </c>
      <c r="BU35" s="40">
        <f t="shared" si="103"/>
        <v>4.7658006588203509E-2</v>
      </c>
      <c r="BV35" s="40">
        <f t="shared" si="104"/>
        <v>4.6775952498804715E-2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85"/>
        <v>5.0492750196676178E-2</v>
      </c>
      <c r="CC35" s="7">
        <f t="shared" si="86"/>
        <v>5.075115408507682E-2</v>
      </c>
      <c r="CD35" s="7">
        <f t="shared" si="87"/>
        <v>4.8980247292462212E-2</v>
      </c>
      <c r="CE35" s="7">
        <f t="shared" si="88"/>
        <v>4.693658332986806E-2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9"/>
        <v>5.048431172573363E-2</v>
      </c>
      <c r="CL35" s="7">
        <f t="shared" si="70"/>
        <v>4.9796708639145176E-2</v>
      </c>
      <c r="CM35" s="7">
        <f t="shared" si="74"/>
        <v>5.1687633852999612E-2</v>
      </c>
      <c r="CN35" s="33">
        <f t="shared" si="71"/>
        <v>4.7251301900825035E-2</v>
      </c>
      <c r="CO35" s="108">
        <f t="shared" si="76"/>
        <v>0</v>
      </c>
      <c r="CP35" s="40">
        <f t="shared" si="75"/>
        <v>2.8004197192927762E-2</v>
      </c>
      <c r="CQ35" s="40">
        <f t="shared" si="75"/>
        <v>4.2057437935009052E-2</v>
      </c>
      <c r="CR35" s="40">
        <f t="shared" si="75"/>
        <v>4.6609732694683957E-2</v>
      </c>
      <c r="CS35" s="40">
        <f t="shared" si="75"/>
        <v>2.6254648163479642E-2</v>
      </c>
      <c r="CT35" s="40">
        <f t="shared" si="75"/>
        <v>3.3389678620203943E-2</v>
      </c>
      <c r="CU35" s="40">
        <f t="shared" si="75"/>
        <v>3.5580236432665974E-2</v>
      </c>
      <c r="CV35" s="40">
        <f t="shared" si="75"/>
        <v>3.5535586941176693E-2</v>
      </c>
      <c r="CW35" s="48">
        <f t="shared" si="75"/>
        <v>3.2556685341835187E-2</v>
      </c>
    </row>
    <row r="36" spans="1:101" x14ac:dyDescent="0.25">
      <c r="A36" s="89"/>
      <c r="B36" s="2" t="s">
        <v>2</v>
      </c>
      <c r="C36" s="7">
        <v>2.2689808143443835E-2</v>
      </c>
      <c r="D36" s="7">
        <v>9.7776487907714871E-2</v>
      </c>
      <c r="E36" s="7">
        <v>0.13969238782094762</v>
      </c>
      <c r="F36" s="7">
        <v>0.27803767934893137</v>
      </c>
      <c r="G36" s="7">
        <v>0.22809836666005734</v>
      </c>
      <c r="H36" s="7">
        <f t="shared" si="89"/>
        <v>0.12621735089687336</v>
      </c>
      <c r="I36" s="7">
        <f t="shared" si="90"/>
        <v>0.12012472375030986</v>
      </c>
      <c r="J36" s="7">
        <f t="shared" si="91"/>
        <v>0.24794478633594177</v>
      </c>
      <c r="K36" s="7">
        <f t="shared" si="92"/>
        <v>0.14111541260786448</v>
      </c>
      <c r="L36" s="7">
        <v>5.9358309934676237E-2</v>
      </c>
      <c r="M36" s="7">
        <v>9.6001529266242502E-2</v>
      </c>
      <c r="N36" s="7">
        <v>0.14118575122100951</v>
      </c>
      <c r="O36" s="7">
        <v>0.26874680610734236</v>
      </c>
      <c r="P36" s="7">
        <v>0.20726421729877154</v>
      </c>
      <c r="Q36" s="40">
        <f t="shared" si="93"/>
        <v>0.12956306124737901</v>
      </c>
      <c r="R36" s="40">
        <f t="shared" si="94"/>
        <v>0.12009233134134015</v>
      </c>
      <c r="S36" s="40">
        <f t="shared" si="95"/>
        <v>0.23169805898691678</v>
      </c>
      <c r="T36" s="40">
        <f t="shared" si="96"/>
        <v>0.14092530188855751</v>
      </c>
      <c r="U36" s="7">
        <v>6.3177544038035924E-2</v>
      </c>
      <c r="V36" s="7">
        <v>9.6202916721155829E-2</v>
      </c>
      <c r="W36" s="7">
        <v>0.14829027327218894</v>
      </c>
      <c r="X36" s="7">
        <v>0.26992553483015524</v>
      </c>
      <c r="Y36" s="7">
        <v>0.20204933180330797</v>
      </c>
      <c r="Z36" s="7">
        <f t="shared" si="77"/>
        <v>0.13313208108706798</v>
      </c>
      <c r="AA36" s="7">
        <f t="shared" si="78"/>
        <v>0.12397425244410264</v>
      </c>
      <c r="AB36" s="7">
        <f t="shared" si="79"/>
        <v>0.22902406450875964</v>
      </c>
      <c r="AC36" s="7">
        <f t="shared" si="80"/>
        <v>0.14320985118418761</v>
      </c>
      <c r="AD36" s="7">
        <v>6.3210709569620535E-2</v>
      </c>
      <c r="AE36" s="7">
        <v>0.10479179152318156</v>
      </c>
      <c r="AF36" s="7">
        <v>0.12438859580504584</v>
      </c>
      <c r="AG36" s="7">
        <v>0.27039945509530622</v>
      </c>
      <c r="AH36" s="7">
        <v>0.20680780551503239</v>
      </c>
      <c r="AI36" s="7">
        <f t="shared" si="3"/>
        <v>0.12649492503118728</v>
      </c>
      <c r="AJ36" s="7">
        <f t="shared" si="4"/>
        <v>0.11524018950005567</v>
      </c>
      <c r="AK36" s="7">
        <f t="shared" si="72"/>
        <v>0.2320798106248077</v>
      </c>
      <c r="AL36" s="33">
        <f t="shared" si="5"/>
        <v>0.13823907815601461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7"/>
        <v>0.13072670233890074</v>
      </c>
      <c r="AS36" s="40">
        <f t="shared" si="98"/>
        <v>0.12938287830126402</v>
      </c>
      <c r="AT36" s="40">
        <f t="shared" si="99"/>
        <v>0.23833060231399777</v>
      </c>
      <c r="AU36" s="40">
        <f t="shared" si="100"/>
        <v>0.14709654616772466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81"/>
        <v>0.13261097540968847</v>
      </c>
      <c r="BB36" s="7">
        <f t="shared" si="82"/>
        <v>0.13093841759705485</v>
      </c>
      <c r="BC36" s="7">
        <f t="shared" si="83"/>
        <v>0.23745348487345966</v>
      </c>
      <c r="BD36" s="7">
        <f t="shared" si="84"/>
        <v>0.14846300320397957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66"/>
        <v>0.12791068742502068</v>
      </c>
      <c r="BK36" s="7">
        <f t="shared" si="67"/>
        <v>0.12502973279986856</v>
      </c>
      <c r="BL36" s="7">
        <f t="shared" si="73"/>
        <v>0.23622989263920877</v>
      </c>
      <c r="BM36" s="33">
        <f t="shared" si="68"/>
        <v>0.14456594840044806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101"/>
        <v>0.13072670233890074</v>
      </c>
      <c r="BT36" s="40">
        <f t="shared" si="102"/>
        <v>0.12938287830126402</v>
      </c>
      <c r="BU36" s="40">
        <f t="shared" si="103"/>
        <v>0.23833060231399777</v>
      </c>
      <c r="BV36" s="40">
        <f t="shared" si="104"/>
        <v>0.14709654616772466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85"/>
        <v>0.13261097540968847</v>
      </c>
      <c r="CC36" s="7">
        <f t="shared" si="86"/>
        <v>0.13093841759705485</v>
      </c>
      <c r="CD36" s="7">
        <f t="shared" si="87"/>
        <v>0.23745348487345966</v>
      </c>
      <c r="CE36" s="7">
        <f t="shared" si="88"/>
        <v>0.14846300320397957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9"/>
        <v>0.12791068742502068</v>
      </c>
      <c r="CL36" s="7">
        <f t="shared" si="70"/>
        <v>0.12502973279986856</v>
      </c>
      <c r="CM36" s="7">
        <f t="shared" si="74"/>
        <v>0.23622989263920877</v>
      </c>
      <c r="CN36" s="33">
        <f t="shared" si="71"/>
        <v>0.14456594840044806</v>
      </c>
      <c r="CO36" s="108">
        <f t="shared" si="76"/>
        <v>3.0659329509847767E-2</v>
      </c>
      <c r="CP36" s="40">
        <f t="shared" si="75"/>
        <v>0.10287181532212133</v>
      </c>
      <c r="CQ36" s="40">
        <f t="shared" si="75"/>
        <v>0.1435106612520384</v>
      </c>
      <c r="CR36" s="40">
        <f t="shared" si="75"/>
        <v>0.3048049120131115</v>
      </c>
      <c r="CS36" s="40">
        <f t="shared" si="75"/>
        <v>0.31776343744954522</v>
      </c>
      <c r="CT36" s="40">
        <f t="shared" si="75"/>
        <v>0.1356955889086659</v>
      </c>
      <c r="CU36" s="40">
        <f t="shared" si="75"/>
        <v>0.1247800354311529</v>
      </c>
      <c r="CV36" s="40">
        <f t="shared" si="75"/>
        <v>0.31185497359421699</v>
      </c>
      <c r="CW36" s="48">
        <f t="shared" si="75"/>
        <v>0.15695146089988943</v>
      </c>
    </row>
    <row r="37" spans="1:101" ht="15.75" thickBot="1" x14ac:dyDescent="0.3">
      <c r="A37" s="90"/>
      <c r="B37" s="34" t="s">
        <v>1</v>
      </c>
      <c r="C37" s="35">
        <v>0</v>
      </c>
      <c r="D37" s="35">
        <v>2.5068900850893153E-2</v>
      </c>
      <c r="E37" s="35">
        <v>6.5784369486325267E-2</v>
      </c>
      <c r="F37" s="35">
        <v>0.17937842326983744</v>
      </c>
      <c r="G37" s="35">
        <v>9.1331825396549521E-2</v>
      </c>
      <c r="H37" s="35">
        <f t="shared" si="89"/>
        <v>5.6116877762069979E-2</v>
      </c>
      <c r="I37" s="35">
        <f t="shared" si="90"/>
        <v>4.6777104596726536E-2</v>
      </c>
      <c r="J37" s="35">
        <f t="shared" si="91"/>
        <v>0.12632248983187341</v>
      </c>
      <c r="K37" s="35">
        <f t="shared" si="92"/>
        <v>6.1266359822862104E-2</v>
      </c>
      <c r="L37" s="35">
        <v>0</v>
      </c>
      <c r="M37" s="35">
        <v>2.5068900850893153E-2</v>
      </c>
      <c r="N37" s="35">
        <v>5.8541701696007226E-2</v>
      </c>
      <c r="O37" s="35">
        <v>0.13864674685335232</v>
      </c>
      <c r="P37" s="35">
        <v>7.4891735261262596E-2</v>
      </c>
      <c r="Q37" s="43">
        <f t="shared" si="93"/>
        <v>4.8556043054062054E-2</v>
      </c>
      <c r="R37" s="43">
        <f t="shared" si="94"/>
        <v>4.2915542558391417E-2</v>
      </c>
      <c r="S37" s="43">
        <f t="shared" si="95"/>
        <v>0.10022866219056306</v>
      </c>
      <c r="T37" s="43">
        <f t="shared" si="96"/>
        <v>5.240711152609747E-2</v>
      </c>
      <c r="U37" s="35">
        <v>0</v>
      </c>
      <c r="V37" s="35">
        <v>2.5068900850893153E-2</v>
      </c>
      <c r="W37" s="35">
        <v>5.8541701696007226E-2</v>
      </c>
      <c r="X37" s="35">
        <v>0.13864674685335232</v>
      </c>
      <c r="Y37" s="35">
        <v>0.10749293170238956</v>
      </c>
      <c r="Z37" s="35">
        <f t="shared" si="77"/>
        <v>4.8556043054062054E-2</v>
      </c>
      <c r="AA37" s="35">
        <f t="shared" si="78"/>
        <v>4.2915542558391417E-2</v>
      </c>
      <c r="AB37" s="35">
        <f t="shared" si="79"/>
        <v>0.11987379272550658</v>
      </c>
      <c r="AC37" s="35">
        <f t="shared" si="80"/>
        <v>5.7174384729978947E-2</v>
      </c>
      <c r="AD37" s="35">
        <v>7.84203783858929E-2</v>
      </c>
      <c r="AE37" s="35">
        <v>9.4108670707685638E-2</v>
      </c>
      <c r="AF37" s="35">
        <v>9.9378713001352745E-2</v>
      </c>
      <c r="AG37" s="35">
        <v>0.15559346896964979</v>
      </c>
      <c r="AH37" s="35">
        <v>7.4891735261262596E-2</v>
      </c>
      <c r="AI37" s="35">
        <f t="shared" si="3"/>
        <v>0.10131649426319431</v>
      </c>
      <c r="AJ37" s="35">
        <f t="shared" si="4"/>
        <v>9.6918491046104296E-2</v>
      </c>
      <c r="AK37" s="35">
        <f t="shared" si="72"/>
        <v>0.10696347172520776</v>
      </c>
      <c r="AL37" s="36">
        <f t="shared" si="5"/>
        <v>9.7452401553086987E-2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7"/>
        <v>3.1225985197829334E-2</v>
      </c>
      <c r="AS37" s="43">
        <f t="shared" si="98"/>
        <v>2.6591345274606101E-2</v>
      </c>
      <c r="AT37" s="43">
        <f t="shared" si="99"/>
        <v>7.8107090495092346E-2</v>
      </c>
      <c r="AU37" s="43">
        <f t="shared" si="100"/>
        <v>3.7227459385066372E-2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81"/>
        <v>3.0709165296395835E-2</v>
      </c>
      <c r="BB37" s="35">
        <f t="shared" si="82"/>
        <v>2.6591345274606101E-2</v>
      </c>
      <c r="BC37" s="35">
        <f t="shared" si="83"/>
        <v>8.731521322096758E-2</v>
      </c>
      <c r="BD37" s="35">
        <f t="shared" si="84"/>
        <v>3.902628161304654E-2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66"/>
        <v>6.1498944734678034E-2</v>
      </c>
      <c r="BK37" s="35">
        <f t="shared" si="67"/>
        <v>5.8130391534750997E-2</v>
      </c>
      <c r="BL37" s="35">
        <f t="shared" si="73"/>
        <v>8.2300742542335242E-2</v>
      </c>
      <c r="BM37" s="36">
        <f t="shared" si="68"/>
        <v>6.3073603818278395E-2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101"/>
        <v>3.1225985197829334E-2</v>
      </c>
      <c r="BT37" s="43">
        <f t="shared" si="102"/>
        <v>2.6591345274606101E-2</v>
      </c>
      <c r="BU37" s="43">
        <f t="shared" si="103"/>
        <v>7.8107090495092346E-2</v>
      </c>
      <c r="BV37" s="43">
        <f t="shared" si="104"/>
        <v>3.7227459385066372E-2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85"/>
        <v>3.0709165296395835E-2</v>
      </c>
      <c r="CC37" s="35">
        <f t="shared" si="86"/>
        <v>2.6591345274606101E-2</v>
      </c>
      <c r="CD37" s="35">
        <f t="shared" si="87"/>
        <v>8.731521322096758E-2</v>
      </c>
      <c r="CE37" s="35">
        <f t="shared" si="88"/>
        <v>3.902628161304654E-2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9"/>
        <v>6.1498944734678034E-2</v>
      </c>
      <c r="CL37" s="35">
        <f t="shared" si="70"/>
        <v>5.8130391534750997E-2</v>
      </c>
      <c r="CM37" s="35">
        <f t="shared" si="74"/>
        <v>8.2300742542335242E-2</v>
      </c>
      <c r="CN37" s="36">
        <f t="shared" si="71"/>
        <v>6.3073603818278395E-2</v>
      </c>
      <c r="CO37" s="111">
        <f t="shared" si="76"/>
        <v>0</v>
      </c>
      <c r="CP37" s="43">
        <f t="shared" si="75"/>
        <v>2.6375291175274141E-2</v>
      </c>
      <c r="CQ37" s="43">
        <f t="shared" si="75"/>
        <v>6.7582482569714261E-2</v>
      </c>
      <c r="CR37" s="43">
        <f t="shared" si="75"/>
        <v>0.1966475358658025</v>
      </c>
      <c r="CS37" s="43">
        <f t="shared" si="75"/>
        <v>0.12723420694108514</v>
      </c>
      <c r="CT37" s="43">
        <f t="shared" si="75"/>
        <v>6.0330950709474418E-2</v>
      </c>
      <c r="CU37" s="43">
        <f t="shared" si="75"/>
        <v>4.8589903782660947E-2</v>
      </c>
      <c r="CV37" s="43">
        <f t="shared" si="75"/>
        <v>0.15888334380017605</v>
      </c>
      <c r="CW37" s="50">
        <f t="shared" si="75"/>
        <v>6.8141704017386687E-2</v>
      </c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37"/>
  <sheetViews>
    <sheetView topLeftCell="BM1" zoomScale="69" zoomScaleNormal="69" workbookViewId="0">
      <selection activeCell="CO2" sqref="CO2:CW37"/>
    </sheetView>
  </sheetViews>
  <sheetFormatPr defaultRowHeight="15" x14ac:dyDescent="0.25"/>
  <cols>
    <col min="2" max="2" width="60.5703125" customWidth="1"/>
    <col min="3" max="6" width="9.140625" style="5"/>
    <col min="7" max="7" width="11" style="5" customWidth="1"/>
    <col min="8" max="8" width="14.42578125" style="5" customWidth="1"/>
    <col min="9" max="10" width="11" style="5" customWidth="1"/>
    <col min="11" max="11" width="12.140625" style="5" customWidth="1"/>
    <col min="12" max="16" width="9.140625" style="5"/>
    <col min="17" max="17" width="14.42578125" style="5" customWidth="1"/>
    <col min="18" max="19" width="11" style="5" customWidth="1"/>
    <col min="20" max="20" width="12.140625" style="5" customWidth="1"/>
    <col min="21" max="25" width="9.140625" style="5"/>
    <col min="26" max="26" width="14.42578125" style="5" customWidth="1"/>
    <col min="27" max="28" width="11" style="5" customWidth="1"/>
    <col min="29" max="29" width="12.140625" style="5" customWidth="1"/>
    <col min="30" max="34" width="9.140625" style="5"/>
    <col min="35" max="35" width="14.42578125" style="5" customWidth="1"/>
    <col min="36" max="37" width="11" style="5" customWidth="1"/>
    <col min="38" max="38" width="12.140625" style="5" customWidth="1"/>
    <col min="39" max="39" width="13.85546875" customWidth="1"/>
    <col min="40" max="65" width="9.140625" customWidth="1"/>
    <col min="66" max="66" width="13.85546875" customWidth="1"/>
  </cols>
  <sheetData>
    <row r="2" spans="1:101" x14ac:dyDescent="0.25">
      <c r="C2" s="91" t="s">
        <v>60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2" t="s">
        <v>61</v>
      </c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4"/>
      <c r="BN2" s="92" t="s">
        <v>62</v>
      </c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4"/>
      <c r="CO2" s="100" t="s">
        <v>73</v>
      </c>
      <c r="CP2" s="101"/>
      <c r="CQ2" s="101"/>
      <c r="CR2" s="101"/>
      <c r="CS2" s="101"/>
      <c r="CT2" s="101"/>
      <c r="CU2" s="101"/>
      <c r="CV2" s="101"/>
      <c r="CW2" s="102"/>
    </row>
    <row r="3" spans="1:101" ht="15" customHeight="1" x14ac:dyDescent="0.25">
      <c r="C3" s="85" t="s">
        <v>22</v>
      </c>
      <c r="D3" s="86"/>
      <c r="E3" s="86"/>
      <c r="F3" s="86"/>
      <c r="G3" s="86"/>
      <c r="H3" s="86"/>
      <c r="I3" s="86"/>
      <c r="J3" s="86"/>
      <c r="K3" s="87"/>
      <c r="L3" s="95" t="s">
        <v>23</v>
      </c>
      <c r="M3" s="96"/>
      <c r="N3" s="96"/>
      <c r="O3" s="96"/>
      <c r="P3" s="96"/>
      <c r="Q3" s="96"/>
      <c r="R3" s="96"/>
      <c r="S3" s="96"/>
      <c r="T3" s="97"/>
      <c r="U3" s="85" t="s">
        <v>24</v>
      </c>
      <c r="V3" s="86"/>
      <c r="W3" s="86"/>
      <c r="X3" s="86"/>
      <c r="Y3" s="86"/>
      <c r="Z3" s="86"/>
      <c r="AA3" s="86"/>
      <c r="AB3" s="86"/>
      <c r="AC3" s="87"/>
      <c r="AD3" s="95" t="s">
        <v>27</v>
      </c>
      <c r="AE3" s="96"/>
      <c r="AF3" s="96"/>
      <c r="AG3" s="96"/>
      <c r="AH3" s="96"/>
      <c r="AI3" s="96"/>
      <c r="AJ3" s="96"/>
      <c r="AK3" s="96"/>
      <c r="AL3" s="97"/>
      <c r="AM3" s="95" t="s">
        <v>23</v>
      </c>
      <c r="AN3" s="96"/>
      <c r="AO3" s="96"/>
      <c r="AP3" s="96"/>
      <c r="AQ3" s="96"/>
      <c r="AR3" s="96"/>
      <c r="AS3" s="96"/>
      <c r="AT3" s="96"/>
      <c r="AU3" s="97"/>
      <c r="AV3" s="85" t="s">
        <v>24</v>
      </c>
      <c r="AW3" s="86"/>
      <c r="AX3" s="86"/>
      <c r="AY3" s="86"/>
      <c r="AZ3" s="86"/>
      <c r="BA3" s="86"/>
      <c r="BB3" s="86"/>
      <c r="BC3" s="86"/>
      <c r="BD3" s="87"/>
      <c r="BE3" s="95" t="s">
        <v>27</v>
      </c>
      <c r="BF3" s="96"/>
      <c r="BG3" s="96"/>
      <c r="BH3" s="96"/>
      <c r="BI3" s="96"/>
      <c r="BJ3" s="96"/>
      <c r="BK3" s="96"/>
      <c r="BL3" s="96"/>
      <c r="BM3" s="97"/>
      <c r="BN3" s="95" t="s">
        <v>23</v>
      </c>
      <c r="BO3" s="96"/>
      <c r="BP3" s="96"/>
      <c r="BQ3" s="96"/>
      <c r="BR3" s="96"/>
      <c r="BS3" s="96"/>
      <c r="BT3" s="96"/>
      <c r="BU3" s="96"/>
      <c r="BV3" s="97"/>
      <c r="BW3" s="85" t="s">
        <v>24</v>
      </c>
      <c r="BX3" s="86"/>
      <c r="BY3" s="86"/>
      <c r="BZ3" s="86"/>
      <c r="CA3" s="86"/>
      <c r="CB3" s="86"/>
      <c r="CC3" s="86"/>
      <c r="CD3" s="86"/>
      <c r="CE3" s="87"/>
      <c r="CF3" s="95" t="s">
        <v>27</v>
      </c>
      <c r="CG3" s="96"/>
      <c r="CH3" s="96"/>
      <c r="CI3" s="96"/>
      <c r="CJ3" s="96"/>
      <c r="CK3" s="96"/>
      <c r="CL3" s="96"/>
      <c r="CM3" s="96"/>
      <c r="CN3" s="97"/>
      <c r="CO3" s="85" t="s">
        <v>72</v>
      </c>
      <c r="CP3" s="86"/>
      <c r="CQ3" s="86"/>
      <c r="CR3" s="86"/>
      <c r="CS3" s="86"/>
      <c r="CT3" s="86"/>
      <c r="CU3" s="86"/>
      <c r="CV3" s="86"/>
      <c r="CW3" s="87"/>
    </row>
    <row r="4" spans="1:101" ht="165.75" customHeight="1" x14ac:dyDescent="0.25">
      <c r="B4" s="1" t="s">
        <v>0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38" t="s">
        <v>56</v>
      </c>
      <c r="I4" s="38" t="s">
        <v>57</v>
      </c>
      <c r="J4" s="38" t="s">
        <v>58</v>
      </c>
      <c r="K4" s="38" t="s">
        <v>59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38" t="s">
        <v>56</v>
      </c>
      <c r="R4" s="38" t="s">
        <v>57</v>
      </c>
      <c r="S4" s="38" t="s">
        <v>58</v>
      </c>
      <c r="T4" s="38" t="s">
        <v>59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38" t="s">
        <v>56</v>
      </c>
      <c r="AA4" s="38" t="s">
        <v>57</v>
      </c>
      <c r="AB4" s="38" t="s">
        <v>58</v>
      </c>
      <c r="AC4" s="38" t="s">
        <v>59</v>
      </c>
      <c r="AD4" s="4" t="s">
        <v>17</v>
      </c>
      <c r="AE4" s="4" t="s">
        <v>18</v>
      </c>
      <c r="AF4" s="4" t="s">
        <v>19</v>
      </c>
      <c r="AG4" s="4" t="s">
        <v>20</v>
      </c>
      <c r="AH4" s="4" t="s">
        <v>21</v>
      </c>
      <c r="AI4" s="38" t="s">
        <v>56</v>
      </c>
      <c r="AJ4" s="38" t="s">
        <v>57</v>
      </c>
      <c r="AK4" s="38" t="s">
        <v>58</v>
      </c>
      <c r="AL4" s="38" t="s">
        <v>59</v>
      </c>
      <c r="AM4" s="4" t="s">
        <v>17</v>
      </c>
      <c r="AN4" s="4" t="s">
        <v>18</v>
      </c>
      <c r="AO4" s="4" t="s">
        <v>19</v>
      </c>
      <c r="AP4" s="4" t="s">
        <v>20</v>
      </c>
      <c r="AQ4" s="4" t="s">
        <v>21</v>
      </c>
      <c r="AR4" s="38" t="s">
        <v>56</v>
      </c>
      <c r="AS4" s="38" t="s">
        <v>57</v>
      </c>
      <c r="AT4" s="38" t="s">
        <v>58</v>
      </c>
      <c r="AU4" s="38" t="s">
        <v>59</v>
      </c>
      <c r="AV4" s="4" t="s">
        <v>17</v>
      </c>
      <c r="AW4" s="4" t="s">
        <v>18</v>
      </c>
      <c r="AX4" s="4" t="s">
        <v>19</v>
      </c>
      <c r="AY4" s="4" t="s">
        <v>20</v>
      </c>
      <c r="AZ4" s="4" t="s">
        <v>21</v>
      </c>
      <c r="BA4" s="38" t="s">
        <v>56</v>
      </c>
      <c r="BB4" s="38" t="s">
        <v>57</v>
      </c>
      <c r="BC4" s="38" t="s">
        <v>58</v>
      </c>
      <c r="BD4" s="38" t="s">
        <v>59</v>
      </c>
      <c r="BE4" s="4" t="s">
        <v>17</v>
      </c>
      <c r="BF4" s="4" t="s">
        <v>18</v>
      </c>
      <c r="BG4" s="4" t="s">
        <v>19</v>
      </c>
      <c r="BH4" s="4" t="s">
        <v>20</v>
      </c>
      <c r="BI4" s="4" t="s">
        <v>21</v>
      </c>
      <c r="BJ4" s="38" t="s">
        <v>56</v>
      </c>
      <c r="BK4" s="38" t="s">
        <v>57</v>
      </c>
      <c r="BL4" s="38" t="s">
        <v>58</v>
      </c>
      <c r="BM4" s="38" t="s">
        <v>59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  <c r="BS4" s="38" t="s">
        <v>56</v>
      </c>
      <c r="BT4" s="38" t="s">
        <v>57</v>
      </c>
      <c r="BU4" s="38" t="s">
        <v>58</v>
      </c>
      <c r="BV4" s="38" t="s">
        <v>59</v>
      </c>
      <c r="BW4" s="4" t="s">
        <v>17</v>
      </c>
      <c r="BX4" s="4" t="s">
        <v>18</v>
      </c>
      <c r="BY4" s="4" t="s">
        <v>19</v>
      </c>
      <c r="BZ4" s="4" t="s">
        <v>20</v>
      </c>
      <c r="CA4" s="4" t="s">
        <v>21</v>
      </c>
      <c r="CB4" s="38" t="s">
        <v>56</v>
      </c>
      <c r="CC4" s="38" t="s">
        <v>57</v>
      </c>
      <c r="CD4" s="38" t="s">
        <v>58</v>
      </c>
      <c r="CE4" s="38" t="s">
        <v>59</v>
      </c>
      <c r="CF4" s="4" t="s">
        <v>17</v>
      </c>
      <c r="CG4" s="4" t="s">
        <v>18</v>
      </c>
      <c r="CH4" s="4" t="s">
        <v>19</v>
      </c>
      <c r="CI4" s="4" t="s">
        <v>20</v>
      </c>
      <c r="CJ4" s="4" t="s">
        <v>21</v>
      </c>
      <c r="CK4" s="38" t="s">
        <v>56</v>
      </c>
      <c r="CL4" s="38" t="s">
        <v>57</v>
      </c>
      <c r="CM4" s="38" t="s">
        <v>58</v>
      </c>
      <c r="CN4" s="38" t="s">
        <v>59</v>
      </c>
      <c r="CO4" s="4" t="str">
        <f>C4</f>
        <v>CIS Patients</v>
      </c>
      <c r="CP4" s="4" t="str">
        <f t="shared" ref="CP4:CW5" si="0">D4</f>
        <v>1st Line RRMS Patients</v>
      </c>
      <c r="CQ4" s="4" t="str">
        <f t="shared" si="0"/>
        <v>2nd or Later Line RRMS Patients</v>
      </c>
      <c r="CR4" s="4" t="str">
        <f t="shared" si="0"/>
        <v>Active SPMS Patients</v>
      </c>
      <c r="CS4" s="4" t="str">
        <f t="shared" si="0"/>
        <v>Non-active (Non-relapsing) SPMS Patients</v>
      </c>
      <c r="CT4" s="38" t="str">
        <f t="shared" si="0"/>
        <v>Relapsing forms of MS patients (CIS, 1L RRMS, 2L+ RRMS, and Active SPMS)</v>
      </c>
      <c r="CU4" s="38" t="str">
        <f t="shared" si="0"/>
        <v>RRMS (1L RRMS and 2L+ RRMS)</v>
      </c>
      <c r="CV4" s="38" t="str">
        <f t="shared" si="0"/>
        <v>SPMS (Active and Non-active SPMS)</v>
      </c>
      <c r="CW4" s="38" t="str">
        <f t="shared" si="0"/>
        <v>Total MS patients (CIS, 1L RRMS, 2L+ RRMS, Active SPMS, and Non-Active SPMS)</v>
      </c>
    </row>
    <row r="5" spans="1:101" s="3" customFormat="1" ht="15.75" thickBot="1" x14ac:dyDescent="0.3">
      <c r="B5" s="27" t="s">
        <v>28</v>
      </c>
      <c r="C5" s="28">
        <v>49</v>
      </c>
      <c r="D5" s="28">
        <v>55</v>
      </c>
      <c r="E5" s="28">
        <v>55</v>
      </c>
      <c r="F5" s="28">
        <v>49</v>
      </c>
      <c r="G5" s="28">
        <v>52</v>
      </c>
      <c r="H5" s="28">
        <v>55</v>
      </c>
      <c r="I5" s="28">
        <v>55</v>
      </c>
      <c r="J5" s="28">
        <v>55</v>
      </c>
      <c r="K5" s="28">
        <v>55</v>
      </c>
      <c r="L5" s="28">
        <v>55</v>
      </c>
      <c r="M5" s="28">
        <v>55</v>
      </c>
      <c r="N5" s="28">
        <v>55</v>
      </c>
      <c r="O5" s="28">
        <v>55</v>
      </c>
      <c r="P5" s="28">
        <v>55</v>
      </c>
      <c r="Q5" s="28">
        <v>55</v>
      </c>
      <c r="R5" s="28">
        <v>55</v>
      </c>
      <c r="S5" s="28">
        <v>55</v>
      </c>
      <c r="T5" s="28">
        <v>55</v>
      </c>
      <c r="U5" s="28">
        <v>55</v>
      </c>
      <c r="V5" s="28">
        <v>55</v>
      </c>
      <c r="W5" s="28">
        <v>55</v>
      </c>
      <c r="X5" s="28">
        <v>55</v>
      </c>
      <c r="Y5" s="28">
        <v>55</v>
      </c>
      <c r="Z5" s="28">
        <v>55</v>
      </c>
      <c r="AA5" s="28">
        <v>55</v>
      </c>
      <c r="AB5" s="28">
        <v>55</v>
      </c>
      <c r="AC5" s="28">
        <v>55</v>
      </c>
      <c r="AD5" s="28">
        <v>55</v>
      </c>
      <c r="AE5" s="28">
        <v>55</v>
      </c>
      <c r="AF5" s="28">
        <v>55</v>
      </c>
      <c r="AG5" s="28">
        <v>55</v>
      </c>
      <c r="AH5" s="28">
        <v>55</v>
      </c>
      <c r="AI5" s="28">
        <v>55</v>
      </c>
      <c r="AJ5" s="28">
        <v>55</v>
      </c>
      <c r="AK5" s="28">
        <v>55</v>
      </c>
      <c r="AL5" s="28">
        <v>55</v>
      </c>
      <c r="AM5" s="28">
        <f t="shared" ref="AM5:BR5" si="1">L5</f>
        <v>55</v>
      </c>
      <c r="AN5" s="28">
        <f t="shared" si="1"/>
        <v>55</v>
      </c>
      <c r="AO5" s="28">
        <f t="shared" si="1"/>
        <v>55</v>
      </c>
      <c r="AP5" s="28">
        <f t="shared" si="1"/>
        <v>55</v>
      </c>
      <c r="AQ5" s="28">
        <f t="shared" si="1"/>
        <v>55</v>
      </c>
      <c r="AR5" s="28">
        <f t="shared" si="1"/>
        <v>55</v>
      </c>
      <c r="AS5" s="28">
        <f t="shared" si="1"/>
        <v>55</v>
      </c>
      <c r="AT5" s="28">
        <f t="shared" si="1"/>
        <v>55</v>
      </c>
      <c r="AU5" s="28">
        <f t="shared" si="1"/>
        <v>55</v>
      </c>
      <c r="AV5" s="28">
        <f t="shared" si="1"/>
        <v>55</v>
      </c>
      <c r="AW5" s="28">
        <f t="shared" si="1"/>
        <v>55</v>
      </c>
      <c r="AX5" s="28">
        <f t="shared" si="1"/>
        <v>55</v>
      </c>
      <c r="AY5" s="28">
        <f t="shared" si="1"/>
        <v>55</v>
      </c>
      <c r="AZ5" s="28">
        <f t="shared" si="1"/>
        <v>55</v>
      </c>
      <c r="BA5" s="28">
        <f t="shared" si="1"/>
        <v>55</v>
      </c>
      <c r="BB5" s="28">
        <f t="shared" si="1"/>
        <v>55</v>
      </c>
      <c r="BC5" s="28">
        <f t="shared" si="1"/>
        <v>55</v>
      </c>
      <c r="BD5" s="28">
        <f t="shared" si="1"/>
        <v>55</v>
      </c>
      <c r="BE5" s="28">
        <f t="shared" si="1"/>
        <v>55</v>
      </c>
      <c r="BF5" s="28">
        <f t="shared" si="1"/>
        <v>55</v>
      </c>
      <c r="BG5" s="28">
        <f t="shared" si="1"/>
        <v>55</v>
      </c>
      <c r="BH5" s="28">
        <f t="shared" si="1"/>
        <v>55</v>
      </c>
      <c r="BI5" s="28">
        <f t="shared" si="1"/>
        <v>55</v>
      </c>
      <c r="BJ5" s="28">
        <f t="shared" si="1"/>
        <v>55</v>
      </c>
      <c r="BK5" s="28">
        <f t="shared" si="1"/>
        <v>55</v>
      </c>
      <c r="BL5" s="28">
        <f t="shared" si="1"/>
        <v>55</v>
      </c>
      <c r="BM5" s="28">
        <f t="shared" si="1"/>
        <v>55</v>
      </c>
      <c r="BN5" s="28">
        <f t="shared" si="1"/>
        <v>55</v>
      </c>
      <c r="BO5" s="28">
        <f t="shared" si="1"/>
        <v>55</v>
      </c>
      <c r="BP5" s="28">
        <f t="shared" si="1"/>
        <v>55</v>
      </c>
      <c r="BQ5" s="28">
        <f t="shared" si="1"/>
        <v>55</v>
      </c>
      <c r="BR5" s="28">
        <f t="shared" si="1"/>
        <v>55</v>
      </c>
      <c r="BS5" s="28">
        <f t="shared" ref="BS5:CN5" si="2">AR5</f>
        <v>55</v>
      </c>
      <c r="BT5" s="28">
        <f t="shared" si="2"/>
        <v>55</v>
      </c>
      <c r="BU5" s="28">
        <f t="shared" si="2"/>
        <v>55</v>
      </c>
      <c r="BV5" s="28">
        <f t="shared" si="2"/>
        <v>55</v>
      </c>
      <c r="BW5" s="28">
        <f t="shared" si="2"/>
        <v>55</v>
      </c>
      <c r="BX5" s="28">
        <f t="shared" si="2"/>
        <v>55</v>
      </c>
      <c r="BY5" s="28">
        <f t="shared" si="2"/>
        <v>55</v>
      </c>
      <c r="BZ5" s="28">
        <f t="shared" si="2"/>
        <v>55</v>
      </c>
      <c r="CA5" s="28">
        <f t="shared" si="2"/>
        <v>55</v>
      </c>
      <c r="CB5" s="28">
        <f t="shared" si="2"/>
        <v>55</v>
      </c>
      <c r="CC5" s="28">
        <f t="shared" si="2"/>
        <v>55</v>
      </c>
      <c r="CD5" s="28">
        <f t="shared" si="2"/>
        <v>55</v>
      </c>
      <c r="CE5" s="28">
        <f t="shared" si="2"/>
        <v>55</v>
      </c>
      <c r="CF5" s="28">
        <f t="shared" si="2"/>
        <v>55</v>
      </c>
      <c r="CG5" s="28">
        <f t="shared" si="2"/>
        <v>55</v>
      </c>
      <c r="CH5" s="28">
        <f t="shared" si="2"/>
        <v>55</v>
      </c>
      <c r="CI5" s="28">
        <f t="shared" si="2"/>
        <v>55</v>
      </c>
      <c r="CJ5" s="28">
        <f t="shared" si="2"/>
        <v>55</v>
      </c>
      <c r="CK5" s="28">
        <f t="shared" si="2"/>
        <v>55</v>
      </c>
      <c r="CL5" s="28">
        <f t="shared" si="2"/>
        <v>55</v>
      </c>
      <c r="CM5" s="28">
        <f t="shared" si="2"/>
        <v>55</v>
      </c>
      <c r="CN5" s="28">
        <f t="shared" si="2"/>
        <v>55</v>
      </c>
      <c r="CO5" s="28">
        <f>C5</f>
        <v>49</v>
      </c>
      <c r="CP5" s="28">
        <f t="shared" si="0"/>
        <v>55</v>
      </c>
      <c r="CQ5" s="28">
        <f t="shared" si="0"/>
        <v>55</v>
      </c>
      <c r="CR5" s="28">
        <f t="shared" si="0"/>
        <v>49</v>
      </c>
      <c r="CS5" s="28">
        <f t="shared" si="0"/>
        <v>52</v>
      </c>
      <c r="CT5" s="28">
        <f t="shared" si="0"/>
        <v>55</v>
      </c>
      <c r="CU5" s="28">
        <f t="shared" si="0"/>
        <v>55</v>
      </c>
      <c r="CV5" s="28">
        <f t="shared" si="0"/>
        <v>55</v>
      </c>
      <c r="CW5" s="28">
        <f t="shared" si="0"/>
        <v>55</v>
      </c>
    </row>
    <row r="6" spans="1:101" x14ac:dyDescent="0.25">
      <c r="A6" s="88" t="s">
        <v>25</v>
      </c>
      <c r="B6" s="29" t="s">
        <v>16</v>
      </c>
      <c r="C6" s="30"/>
      <c r="D6" s="30"/>
      <c r="E6" s="31">
        <v>1.550549034452706E-2</v>
      </c>
      <c r="F6" s="31">
        <v>3.1866197183602923E-2</v>
      </c>
      <c r="G6" s="31">
        <v>0.24944134078373767</v>
      </c>
      <c r="H6" s="31">
        <f>(C6*cis_wt_low+D6*First_line_Wt_low+E6*Sec_Line_wt_low+F6*Active_Wt_low)/SUM(cis_wt_low,First_line_Wt_low,Sec_Line_wt_low,Active_Wt_low)</f>
        <v>8.5453774037947093E-3</v>
      </c>
      <c r="I6" s="31">
        <f>(D6*First_line_Wt_low+E6*Sec_Line_wt_low)/SUM(First_line_Wt_low,Sec_Line_wt_low)</f>
        <v>6.1397251663251624E-3</v>
      </c>
      <c r="J6" s="31">
        <f>(F6*Active_Wt_low+G6*NonActive_Wt_low)/SUM(Active_Wt_low,NonActive_Wt_low)</f>
        <v>0.14948542075345522</v>
      </c>
      <c r="K6" s="31">
        <f>(C6*cis_wt_low+D6*First_line_Wt_low+E6*Sec_Line_wt_low+F6*Active_Wt_low+G6*NonActive_Wt_low)/SUM(cis_wt_low,First_line_Wt_low,Sec_Line_wt_low,Active_Wt_low,NonActive_Wt_low)</f>
        <v>3.8168792200303489E-2</v>
      </c>
      <c r="L6" s="32"/>
      <c r="M6" s="32"/>
      <c r="N6" s="31">
        <v>1.0583112457407231E-2</v>
      </c>
      <c r="O6" s="31">
        <v>1.1904761904915602E-2</v>
      </c>
      <c r="P6" s="31">
        <v>0.21448087431783322</v>
      </c>
      <c r="Q6" s="39">
        <f>(L6*cis_wt_low+M6*First_line_Wt_low+N6*Sec_Line_wt_low+O6*Active_Wt_low)/SUM(cis_wt_low,First_line_Wt_low,Sec_Line_wt_low,Active_Wt_low)</f>
        <v>4.6594295092196878E-3</v>
      </c>
      <c r="R6" s="39">
        <f>(M6*First_line_Wt_low+N6*Sec_Line_wt_low)/SUM(First_line_Wt_low,Sec_Line_wt_low)</f>
        <v>4.1906060659169953E-3</v>
      </c>
      <c r="S6" s="39">
        <f>(O6*Active_Wt_low+P6*NonActive_Wt_low)/SUM(Active_Wt_low,NonActive_Wt_low)</f>
        <v>0.12141564013095082</v>
      </c>
      <c r="T6" s="39">
        <f>(L6*cis_wt_low+M6*First_line_Wt_low+N6*Sec_Line_wt_low+O6*Active_Wt_low+P6*NonActive_Wt_low)/SUM(cis_wt_low,First_line_Wt_low,Sec_Line_wt_low,Active_Wt_low,NonActive_Wt_low)</f>
        <v>3.0461554233763108E-2</v>
      </c>
      <c r="U6" s="32"/>
      <c r="V6" s="32"/>
      <c r="W6" s="31">
        <v>1.0333207118482847E-2</v>
      </c>
      <c r="X6" s="31">
        <v>1.4285714285571403E-2</v>
      </c>
      <c r="Y6" s="31">
        <v>0.18647540983635311</v>
      </c>
      <c r="Z6" s="39">
        <f>(U6*cis_wt_low+V6*First_line_Wt_low+W6*Sec_Line_wt_low+X6*Active_Wt_low)/SUM(cis_wt_low,First_line_Wt_low,Sec_Line_wt_low,Active_Wt_low)</f>
        <v>4.8666094688020007E-3</v>
      </c>
      <c r="AA6" s="39">
        <f>(V6*First_line_Wt_low+W6*Sec_Line_wt_low)/SUM(First_line_Wt_low,Sec_Line_wt_low)</f>
        <v>4.0916507884958837E-3</v>
      </c>
      <c r="AB6" s="39">
        <f>(X6*Active_Wt_low+Y6*NonActive_Wt_low)/SUM(Active_Wt_low,NonActive_Wt_low)</f>
        <v>0.10736996077759417</v>
      </c>
      <c r="AC6" s="39">
        <f>(U6*cis_wt_low+V6*First_line_Wt_low+W6*Sec_Line_wt_low+X6*Active_Wt_low+Y6*NonActive_Wt_low)/SUM(cis_wt_low,First_line_Wt_low,Sec_Line_wt_low,Active_Wt_low,NonActive_Wt_low)</f>
        <v>2.7199373988808281E-2</v>
      </c>
      <c r="AD6" s="32"/>
      <c r="AE6" s="32"/>
      <c r="AF6" s="31">
        <v>9.4850435440270563E-3</v>
      </c>
      <c r="AG6" s="31">
        <v>2.006802721056674E-2</v>
      </c>
      <c r="AH6" s="31">
        <v>0.18078324225890008</v>
      </c>
      <c r="AI6" s="39">
        <f t="shared" ref="AI6:AI37" si="3">(AD6*cis_wt_low+AE6*First_line_Wt_low+AF6*Sec_Line_wt_low+AG6*Active_Wt_low)/SUM(cis_wt_low,First_line_Wt_low,Sec_Line_wt_low,Active_Wt_low)</f>
        <v>5.2958822049558067E-3</v>
      </c>
      <c r="AJ6" s="39">
        <f t="shared" ref="AJ6:AJ37" si="4">(AE6*First_line_Wt_low+AF6*Sec_Line_wt_low)/SUM(First_line_Wt_low,Sec_Line_wt_low)</f>
        <v>3.755802574248044E-3</v>
      </c>
      <c r="AK6" s="39">
        <f>(AG6*Active_Wt_low+AH6*NonActive_Wt_low)/SUM(Active_Wt_low,NonActive_Wt_low)</f>
        <v>0.10694926969563477</v>
      </c>
      <c r="AL6" s="39">
        <f t="shared" ref="AL6:AL37" si="5">(AD6*cis_wt_low+AE6*First_line_Wt_low+AF6*Sec_Line_wt_low+AG6*Active_Wt_low+AH6*NonActive_Wt_low)/SUM(cis_wt_low,First_line_Wt_low,Sec_Line_wt_low,Active_Wt_low,NonActive_Wt_low)</f>
        <v>2.6875882074954074E-2</v>
      </c>
      <c r="AM6" s="32"/>
      <c r="AN6" s="32"/>
      <c r="AO6" s="31">
        <f>$E6+(N6-$E6)*Other_Factor</f>
        <v>1.2418353622983455E-2</v>
      </c>
      <c r="AP6" s="31">
        <f>$F6+(O6-$F6)*Other_Factor</f>
        <v>1.9347109605056867E-2</v>
      </c>
      <c r="AQ6" s="31">
        <f>$G6+(P6-$G6)*Other_Factor</f>
        <v>0.22751540533055006</v>
      </c>
      <c r="AR6" s="39">
        <f>$H6+(Q6-$H6)*Other_Factor</f>
        <v>6.1082519497050918E-3</v>
      </c>
      <c r="AS6" s="39">
        <f>$I6+(R6-$I6)*Other_Factor</f>
        <v>4.9173084223208012E-3</v>
      </c>
      <c r="AT6" s="39">
        <f>$J6+(S6-$J6)*Other_Factor</f>
        <v>0.131881073319636</v>
      </c>
      <c r="AU6" s="39">
        <f>$K6+(T6-$K6)*Other_Factor</f>
        <v>3.3335092331294905E-2</v>
      </c>
      <c r="AV6" s="32"/>
      <c r="AW6" s="32"/>
      <c r="AX6" s="31">
        <f>$E6+(W6-$E6)*Other_Factor</f>
        <v>1.2261622066326257E-2</v>
      </c>
      <c r="AY6" s="31">
        <f>$F6+(X6-$F6)*Other_Factor</f>
        <v>2.0840356506275581E-2</v>
      </c>
      <c r="AZ6" s="31">
        <f>$G6+(Y6-$G6)*Other_Factor</f>
        <v>0.20995139464561466</v>
      </c>
      <c r="BA6" s="39">
        <f>$H6+(Z6-$H6)*Other_Factor</f>
        <v>6.2381876994304581E-3</v>
      </c>
      <c r="BB6" s="39">
        <f>$I6+(AA6-$I6)*Other_Factor</f>
        <v>4.8552472645383791E-3</v>
      </c>
      <c r="BC6" s="39">
        <f>$J6+(AB6-$J6)*Other_Factor</f>
        <v>0.12307213310717592</v>
      </c>
      <c r="BD6" s="39">
        <f>$K6+(AC6-$K6)*Other_Factor</f>
        <v>3.1289171303401864E-2</v>
      </c>
      <c r="BE6" s="32"/>
      <c r="BF6" s="32"/>
      <c r="BG6" s="31">
        <f>$E6+(AF6-$E6)*Other_Factor</f>
        <v>1.1729684661961264E-2</v>
      </c>
      <c r="BH6" s="31">
        <f>$F6+(AG6-$F6)*Other_Factor</f>
        <v>2.4466813266720303E-2</v>
      </c>
      <c r="BI6" s="31">
        <f>$G6+(AH6-$G6)*Other_Factor</f>
        <v>0.20638147377474525</v>
      </c>
      <c r="BJ6" s="39">
        <f>$H6+(AI6-$H6)*Other_Factor</f>
        <v>6.50741197634052E-3</v>
      </c>
      <c r="BK6" s="39">
        <f>$I6+(AJ6-$I6)*Other_Factor</f>
        <v>4.6446154563258638E-3</v>
      </c>
      <c r="BL6" s="39">
        <f>$J6+(AK6-$J6)*Other_Factor</f>
        <v>0.12280829093225044</v>
      </c>
      <c r="BM6" s="39">
        <f>$K6+(AL6-$K6)*Other_Factor</f>
        <v>3.1086288918245112E-2</v>
      </c>
      <c r="BN6" s="47"/>
      <c r="BO6" s="47"/>
      <c r="BP6" s="39">
        <f t="shared" ref="BP6:BV7" si="6">AO6*(1-SUM(BP$11:BP$13))/(SUM(AO$6:AO$21)-SUM(AO$11:AO$13))</f>
        <v>1.2452609693697391E-2</v>
      </c>
      <c r="BQ6" s="39">
        <f t="shared" si="6"/>
        <v>1.9465065160784344E-2</v>
      </c>
      <c r="BR6" s="39">
        <f t="shared" si="6"/>
        <v>0.22837716281851478</v>
      </c>
      <c r="BS6" s="39">
        <f t="shared" si="6"/>
        <v>6.1216536191800956E-3</v>
      </c>
      <c r="BT6" s="39">
        <f t="shared" si="6"/>
        <v>4.9267201674258994E-3</v>
      </c>
      <c r="BU6" s="39">
        <f t="shared" si="6"/>
        <v>0.13251368521767334</v>
      </c>
      <c r="BV6" s="39">
        <f t="shared" si="6"/>
        <v>3.34146032151851E-2</v>
      </c>
      <c r="BW6" s="47"/>
      <c r="BX6" s="47"/>
      <c r="BY6" s="39">
        <f t="shared" ref="BY6:CE7" si="7">AX6*(1-SUM(BY$11:BY$13))/(SUM(AX$6:AX$21)-SUM(AX$11:AX$13))</f>
        <v>1.2295189376725572E-2</v>
      </c>
      <c r="BZ6" s="39">
        <f t="shared" si="7"/>
        <v>2.0958880389039421E-2</v>
      </c>
      <c r="CA6" s="39">
        <f t="shared" si="7"/>
        <v>0.21075904949491939</v>
      </c>
      <c r="CB6" s="39">
        <f t="shared" si="7"/>
        <v>6.2525432689516814E-3</v>
      </c>
      <c r="CC6" s="39">
        <f t="shared" si="7"/>
        <v>4.8655087058482194E-3</v>
      </c>
      <c r="CD6" s="39">
        <f t="shared" si="7"/>
        <v>0.12364452928111384</v>
      </c>
      <c r="CE6" s="39">
        <f t="shared" si="7"/>
        <v>3.1367052030748972E-2</v>
      </c>
      <c r="CF6" s="47"/>
      <c r="CG6" s="47"/>
      <c r="CH6" s="39">
        <f t="shared" ref="CH6:CN7" si="8">BG6*(1-SUM(CH$11:CH$13))/(SUM(BG$6:BG$21)-SUM(BG$11:BG$13))</f>
        <v>1.1730097955068445E-2</v>
      </c>
      <c r="CI6" s="39">
        <f t="shared" si="8"/>
        <v>2.4462154099526161E-2</v>
      </c>
      <c r="CJ6" s="39">
        <f t="shared" si="8"/>
        <v>0.20669525565269364</v>
      </c>
      <c r="CK6" s="39">
        <f t="shared" si="8"/>
        <v>6.5049223543065153E-3</v>
      </c>
      <c r="CL6" s="39">
        <f t="shared" si="8"/>
        <v>4.6426466480202211E-3</v>
      </c>
      <c r="CM6" s="39">
        <f t="shared" si="8"/>
        <v>0.12290447574391385</v>
      </c>
      <c r="CN6" s="39">
        <f t="shared" si="8"/>
        <v>3.1081631509866699E-2</v>
      </c>
      <c r="CO6" s="103"/>
      <c r="CP6" s="104"/>
      <c r="CQ6" s="104"/>
      <c r="CR6" s="104"/>
      <c r="CS6" s="104"/>
      <c r="CT6" s="104"/>
      <c r="CU6" s="104"/>
      <c r="CV6" s="104"/>
      <c r="CW6" s="105"/>
    </row>
    <row r="7" spans="1:101" x14ac:dyDescent="0.25">
      <c r="A7" s="89"/>
      <c r="B7" s="2" t="s">
        <v>15</v>
      </c>
      <c r="C7" s="7">
        <v>0.12332134292484977</v>
      </c>
      <c r="D7" s="7">
        <v>3.2028947368606245E-2</v>
      </c>
      <c r="E7" s="7">
        <v>1.7152593714497726E-2</v>
      </c>
      <c r="F7" s="7">
        <v>6.1971830985562179E-2</v>
      </c>
      <c r="G7" s="7">
        <v>3.7197392924220106E-2</v>
      </c>
      <c r="H7" s="7">
        <f>(C7*cis_wt_low+D7*First_line_Wt_low+E7*Sec_Line_wt_low+F7*Active_Wt_low)/SUM(cis_wt_low,First_line_Wt_low,Sec_Line_wt_low,Active_Wt_low)</f>
        <v>4.0852750015079688E-2</v>
      </c>
      <c r="I7" s="7">
        <f>(D7*First_line_Wt_low+E7*Sec_Line_wt_low)/SUM(First_line_Wt_low,Sec_Line_wt_low)</f>
        <v>2.6138342113060594E-2</v>
      </c>
      <c r="J7" s="7">
        <f>(F7*Active_Wt_low+G7*NonActive_Wt_low)/SUM(Active_Wt_low,NonActive_Wt_low)</f>
        <v>4.8578986008243515E-2</v>
      </c>
      <c r="K7" s="7">
        <f>(C7*cis_wt_low+D7*First_line_Wt_low+E7*Sec_Line_wt_low+F7*Active_Wt_low+G7*NonActive_Wt_low)/SUM(cis_wt_low,First_line_Wt_low,Sec_Line_wt_low,Active_Wt_low,NonActive_Wt_low)</f>
        <v>4.04032441046751E-2</v>
      </c>
      <c r="L7" s="7">
        <v>0.11307870370368915</v>
      </c>
      <c r="M7" s="7">
        <v>2.5173684210274966E-2</v>
      </c>
      <c r="N7" s="7">
        <v>1.8856493752346899E-2</v>
      </c>
      <c r="O7" s="7">
        <v>4.2766439909329768E-2</v>
      </c>
      <c r="P7" s="7">
        <v>3.4562841530032785E-2</v>
      </c>
      <c r="Q7" s="40">
        <f>(L7*cis_wt_low+M7*First_line_Wt_low+N7*Sec_Line_wt_low+O7*Active_Wt_low)/SUM(cis_wt_low,First_line_Wt_low,Sec_Line_wt_low,Active_Wt_low)</f>
        <v>3.4782908753837806E-2</v>
      </c>
      <c r="R7" s="40">
        <f>(M7*First_line_Wt_low+N7*Sec_Line_wt_low)/SUM(First_line_Wt_low,Sec_Line_wt_low)</f>
        <v>2.2672259722999702E-2</v>
      </c>
      <c r="S7" s="40">
        <f>(O7*Active_Wt_low+P7*NonActive_Wt_low)/SUM(Active_Wt_low,NonActive_Wt_low)</f>
        <v>3.8331646228921448E-2</v>
      </c>
      <c r="T7" s="40">
        <f>(L7*cis_wt_low+M7*First_line_Wt_low+N7*Sec_Line_wt_low+O7*Active_Wt_low+P7*NonActive_Wt_low)/SUM(cis_wt_low,First_line_Wt_low,Sec_Line_wt_low,Active_Wt_low,NonActive_Wt_low)</f>
        <v>3.4755846687033437E-2</v>
      </c>
      <c r="U7" s="7">
        <v>0.10353009259202198</v>
      </c>
      <c r="V7" s="7">
        <v>2.5423684210308252E-2</v>
      </c>
      <c r="W7" s="7">
        <v>1.5278303672938332E-2</v>
      </c>
      <c r="X7" s="7">
        <v>3.2278911564180578E-2</v>
      </c>
      <c r="Y7" s="7">
        <v>3.0828779599016209E-2</v>
      </c>
      <c r="Z7" s="40">
        <f>(U7*cis_wt_low+V7*First_line_Wt_low+W7*Sec_Line_wt_low+X7*Active_Wt_low)/SUM(cis_wt_low,First_line_Wt_low,Sec_Line_wt_low,Active_Wt_low)</f>
        <v>3.1528047495175765E-2</v>
      </c>
      <c r="AA7" s="40">
        <f>(V7*First_line_Wt_low+W7*Sec_Line_wt_low)/SUM(First_line_Wt_low,Sec_Line_wt_low)</f>
        <v>2.1406407308825291E-2</v>
      </c>
      <c r="AB7" s="40">
        <f>(X7*Active_Wt_low+Y7*NonActive_Wt_low)/SUM(Active_Wt_low,NonActive_Wt_low)</f>
        <v>3.1494982880994581E-2</v>
      </c>
      <c r="AC7" s="40">
        <f>(U7*cis_wt_low+V7*First_line_Wt_low+W7*Sec_Line_wt_low+X7*Active_Wt_low+Y7*NonActive_Wt_low)/SUM(cis_wt_low,First_line_Wt_low,Sec_Line_wt_low,Active_Wt_low,NonActive_Wt_low)</f>
        <v>3.1442057250045979E-2</v>
      </c>
      <c r="AD7" s="7">
        <v>9.8900462962157043E-2</v>
      </c>
      <c r="AE7" s="7">
        <v>2.4371052631380459E-2</v>
      </c>
      <c r="AF7" s="7">
        <v>1.4426353654088443E-2</v>
      </c>
      <c r="AG7" s="7">
        <v>3.766439909238857E-2</v>
      </c>
      <c r="AH7" s="7">
        <v>2.5145719489949744E-2</v>
      </c>
      <c r="AI7" s="7">
        <f t="shared" si="3"/>
        <v>3.0919591200092234E-2</v>
      </c>
      <c r="AJ7" s="7">
        <f t="shared" si="4"/>
        <v>2.0433239816324316E-2</v>
      </c>
      <c r="AK7" s="7">
        <f>(AG7*Active_Wt_low+AH7*NonActive_Wt_low)/SUM(Active_Wt_low,NonActive_Wt_low)</f>
        <v>3.0896910166058427E-2</v>
      </c>
      <c r="AL7" s="33">
        <f t="shared" si="5"/>
        <v>3.0209567693464976E-2</v>
      </c>
      <c r="AM7" s="7">
        <f>$C7+(L7-$C7)*Other_Factor</f>
        <v>0.11689753142758388</v>
      </c>
      <c r="AN7" s="7">
        <f>$D7+(M7-$D7)*Other_Factor</f>
        <v>2.7729575171419569E-2</v>
      </c>
      <c r="AO7" s="7">
        <f>$E7+(N7-$E7)*Other_Factor</f>
        <v>1.822121796426282E-2</v>
      </c>
      <c r="AP7" s="7">
        <f>$F7+(O7-$F7)*Other_Factor</f>
        <v>4.9926906885325258E-2</v>
      </c>
      <c r="AQ7" s="7">
        <f>$G7+(P7-$G7)*Other_Factor</f>
        <v>3.5545097927716193E-2</v>
      </c>
      <c r="AR7" s="40">
        <f>$H7+(Q7-$H7)*Other_Factor</f>
        <v>3.7045965919825161E-2</v>
      </c>
      <c r="AS7" s="40">
        <f>$I7+(R7-$I7)*Other_Factor</f>
        <v>2.3964541061692407E-2</v>
      </c>
      <c r="AT7" s="40">
        <f>$J7+(S7-$J7)*Other_Factor</f>
        <v>4.2152226491535653E-2</v>
      </c>
      <c r="AU7" s="40">
        <f>$K7+(T7-$K7)*Other_Factor</f>
        <v>3.6861401452819451E-2</v>
      </c>
      <c r="AV7" s="7">
        <f>$C7+(U7-$C7)*Other_Factor</f>
        <v>0.11090898916639332</v>
      </c>
      <c r="AW7" s="7">
        <f>$D7+(V7-$D7)*Other_Factor</f>
        <v>2.7886366096087939E-2</v>
      </c>
      <c r="AX7" s="7">
        <f>$E7+(W7-$E7)*Other_Factor</f>
        <v>1.5977107039802967E-2</v>
      </c>
      <c r="AY7" s="7">
        <f>$F7+(X7-$F7)*Other_Factor</f>
        <v>4.3349509819314236E-2</v>
      </c>
      <c r="AZ7" s="7">
        <f>$G7+(Y7-$G7)*Other_Factor</f>
        <v>3.3203229836295797E-2</v>
      </c>
      <c r="BA7" s="40">
        <f>$H7+(Z7-$H7)*Other_Factor</f>
        <v>3.5004635094445437E-2</v>
      </c>
      <c r="BB7" s="40">
        <f>$I7+(AA7-$I7)*Other_Factor</f>
        <v>2.3170644379749725E-2</v>
      </c>
      <c r="BC7" s="40">
        <f>$J7+(AB7-$J7)*Other_Factor</f>
        <v>3.7864519420235283E-2</v>
      </c>
      <c r="BD7" s="40">
        <f>$K7+(AC7-$K7)*Other_Factor</f>
        <v>3.478311301316999E-2</v>
      </c>
      <c r="BE7" s="7">
        <f>$C7+(AD7-$C7)*Other_Factor</f>
        <v>0.10800545352462546</v>
      </c>
      <c r="BF7" s="7">
        <f>$D7+(AE7-$D7)*Other_Factor</f>
        <v>2.7226193781794975E-2</v>
      </c>
      <c r="BG7" s="7">
        <f>$E7+(AF7-$E7)*Other_Factor</f>
        <v>1.5442794914967268E-2</v>
      </c>
      <c r="BH7" s="7">
        <f>$F7+(AG7-$F7)*Other_Factor</f>
        <v>4.6727092096215367E-2</v>
      </c>
      <c r="BI7" s="7">
        <f>$G7+(AH7-$G7)*Other_Factor</f>
        <v>2.9639020838984495E-2</v>
      </c>
      <c r="BJ7" s="7">
        <f>$H7+(AI7-$H7)*Other_Factor</f>
        <v>3.4623033393990491E-2</v>
      </c>
      <c r="BK7" s="7">
        <f>$I7+(AJ7-$I7)*Other_Factor</f>
        <v>2.2560309055805278E-2</v>
      </c>
      <c r="BL7" s="7">
        <f>$J7+(AK7-$J7)*Other_Factor</f>
        <v>3.7489429924310175E-2</v>
      </c>
      <c r="BM7" s="33">
        <f>$K7+(AL7-$K7)*Other_Factor</f>
        <v>3.4010140304391118E-2</v>
      </c>
      <c r="BN7" s="40">
        <f t="shared" ref="BN7:BO10" si="9">AM7*(1-SUM(BN$11:BN$13))/(SUM(AM$6:AM$21)-SUM(AM$11:AM$13))</f>
        <v>0.11695111395557428</v>
      </c>
      <c r="BO7" s="40">
        <f t="shared" si="9"/>
        <v>2.7767776732919629E-2</v>
      </c>
      <c r="BP7" s="40">
        <f t="shared" si="6"/>
        <v>1.8271481256002448E-2</v>
      </c>
      <c r="BQ7" s="40">
        <f t="shared" si="6"/>
        <v>5.0231301503830601E-2</v>
      </c>
      <c r="BR7" s="40">
        <f t="shared" si="6"/>
        <v>3.5679731686934148E-2</v>
      </c>
      <c r="BS7" s="40">
        <f t="shared" si="6"/>
        <v>3.7127245767926996E-2</v>
      </c>
      <c r="BT7" s="40">
        <f t="shared" si="6"/>
        <v>2.4010409275085229E-2</v>
      </c>
      <c r="BU7" s="40">
        <f t="shared" si="6"/>
        <v>4.2354423814745787E-2</v>
      </c>
      <c r="BV7" s="40">
        <f t="shared" si="6"/>
        <v>3.6949323291517747E-2</v>
      </c>
      <c r="BW7" s="40">
        <f t="shared" ref="BW7:BX10" si="10">AV7*(1-SUM(BW$11:BW$13))/(SUM(AV$6:AV$21)-SUM(AV$11:AV$13))</f>
        <v>0.11095528898032635</v>
      </c>
      <c r="BX7" s="40">
        <f t="shared" si="10"/>
        <v>2.7933933949781393E-2</v>
      </c>
      <c r="BY7" s="40">
        <f t="shared" si="7"/>
        <v>1.6020845829694479E-2</v>
      </c>
      <c r="BZ7" s="40">
        <f t="shared" si="7"/>
        <v>4.3596048414666348E-2</v>
      </c>
      <c r="CA7" s="40">
        <f t="shared" si="7"/>
        <v>3.3330958207117664E-2</v>
      </c>
      <c r="CB7" s="40">
        <f t="shared" si="7"/>
        <v>3.5085189174712886E-2</v>
      </c>
      <c r="CC7" s="40">
        <f t="shared" si="7"/>
        <v>2.3219614945914409E-2</v>
      </c>
      <c r="CD7" s="40">
        <f t="shared" si="7"/>
        <v>3.8040623510551701E-2</v>
      </c>
      <c r="CE7" s="40">
        <f t="shared" si="7"/>
        <v>3.4869690382528691E-2</v>
      </c>
      <c r="CF7" s="40">
        <f t="shared" ref="CF7:CG10" si="11">BE7*(1-SUM(CF$11:CF$13))/(SUM(BE$6:BE$21)-SUM(BE$11:BE$13))</f>
        <v>0.10797512098627274</v>
      </c>
      <c r="CG7" s="40">
        <f t="shared" si="11"/>
        <v>2.7206635245847072E-2</v>
      </c>
      <c r="CH7" s="40">
        <f t="shared" si="8"/>
        <v>1.5443339038776038E-2</v>
      </c>
      <c r="CI7" s="40">
        <f t="shared" si="8"/>
        <v>4.6718193947846022E-2</v>
      </c>
      <c r="CJ7" s="40">
        <f t="shared" si="8"/>
        <v>2.9684083932339275E-2</v>
      </c>
      <c r="CK7" s="40">
        <f t="shared" si="8"/>
        <v>3.460978722682985E-2</v>
      </c>
      <c r="CL7" s="40">
        <f t="shared" si="8"/>
        <v>2.255074595542278E-2</v>
      </c>
      <c r="CM7" s="40">
        <f t="shared" si="8"/>
        <v>3.7518792060443368E-2</v>
      </c>
      <c r="CN7" s="48">
        <f t="shared" si="8"/>
        <v>3.4005044838900808E-2</v>
      </c>
      <c r="CO7" s="106"/>
      <c r="CP7" s="72"/>
      <c r="CQ7" s="72"/>
      <c r="CR7" s="72"/>
      <c r="CS7" s="72"/>
      <c r="CT7" s="72"/>
      <c r="CU7" s="72"/>
      <c r="CV7" s="72"/>
      <c r="CW7" s="107"/>
    </row>
    <row r="8" spans="1:101" x14ac:dyDescent="0.25">
      <c r="A8" s="89"/>
      <c r="B8" s="2" t="s">
        <v>14</v>
      </c>
      <c r="C8" s="7">
        <v>0.16690647482229978</v>
      </c>
      <c r="D8" s="7">
        <v>2.1228947368722911E-2</v>
      </c>
      <c r="E8" s="8"/>
      <c r="F8" s="8"/>
      <c r="G8" s="8"/>
      <c r="H8" s="7">
        <f>(C8*cis_wt_low+D8*First_line_Wt_low+E8*Sec_Line_wt_low+F8*Active_Wt_low)/SUM(cis_wt_low,First_line_Wt_low,Sec_Line_wt_low,Active_Wt_low)</f>
        <v>2.7854809794212416E-2</v>
      </c>
      <c r="I8" s="7">
        <f>(D8*First_line_Wt_low+E8*Sec_Line_wt_low)/SUM(First_line_Wt_low,Sec_Line_wt_low)</f>
        <v>1.2822898961466562E-2</v>
      </c>
      <c r="J8" s="67"/>
      <c r="K8" s="7">
        <f>(C8*cis_wt_low+D8*First_line_Wt_low+E8*Sec_Line_wt_low+F8*Active_Wt_low+G8*NonActive_Wt_low)/SUM(cis_wt_low,First_line_Wt_low,Sec_Line_wt_low,Active_Wt_low,NonActive_Wt_low)</f>
        <v>2.4429453167084673E-2</v>
      </c>
      <c r="L8" s="7">
        <v>0.1693865740753695</v>
      </c>
      <c r="M8" s="7">
        <v>1.7886842105384923E-2</v>
      </c>
      <c r="N8" s="8"/>
      <c r="O8" s="8"/>
      <c r="P8" s="8"/>
      <c r="Q8" s="40">
        <f>(L8*cis_wt_low+M8*First_line_Wt_low+N8*Sec_Line_wt_low+O8*Active_Wt_low)/SUM(cis_wt_low,First_line_Wt_low,Sec_Line_wt_low,Active_Wt_low)</f>
        <v>2.656013204832261E-2</v>
      </c>
      <c r="R8" s="40">
        <f>(M8*First_line_Wt_low+N8*Sec_Line_wt_low)/SUM(First_line_Wt_low,Sec_Line_wt_low)</f>
        <v>1.0804170601269647E-2</v>
      </c>
      <c r="S8" s="41"/>
      <c r="T8" s="46">
        <f>(L8*cis_wt_low+M8*First_line_Wt_low+N8*Sec_Line_wt_low+O8*Active_Wt_low+P8*NonActive_Wt_low)/SUM(cis_wt_low,First_line_Wt_low,Sec_Line_wt_low,Active_Wt_low,NonActive_Wt_low)</f>
        <v>2.3293984298571581E-2</v>
      </c>
      <c r="U8" s="7">
        <v>0.15393518518594221</v>
      </c>
      <c r="V8" s="7">
        <v>1.699210526315437E-2</v>
      </c>
      <c r="W8" s="8"/>
      <c r="X8" s="8"/>
      <c r="Y8" s="8"/>
      <c r="Z8" s="40">
        <f>(U8*cis_wt_low+V8*First_line_Wt_low+W8*Sec_Line_wt_low+X8*Active_Wt_low)/SUM(cis_wt_low,First_line_Wt_low,Sec_Line_wt_low,Active_Wt_low)</f>
        <v>2.448155653836093E-2</v>
      </c>
      <c r="AA8" s="40">
        <f>(V8*First_line_Wt_low+W8*Sec_Line_wt_low)/SUM(First_line_Wt_low,Sec_Line_wt_low)</f>
        <v>1.0263723638650687E-2</v>
      </c>
      <c r="AB8" s="8"/>
      <c r="AC8" s="40">
        <f>(U8*cis_wt_low+V8*First_line_Wt_low+W8*Sec_Line_wt_low+X8*Active_Wt_low+Y8*NonActive_Wt_low)/SUM(cis_wt_low,First_line_Wt_low,Sec_Line_wt_low,Active_Wt_low,NonActive_Wt_low)</f>
        <v>2.1471014999911765E-2</v>
      </c>
      <c r="AD8" s="7">
        <v>0.14438657407462682</v>
      </c>
      <c r="AE8" s="7">
        <v>1.5531578947319873E-2</v>
      </c>
      <c r="AF8" s="8"/>
      <c r="AG8" s="8"/>
      <c r="AH8" s="8"/>
      <c r="AI8" s="7">
        <f t="shared" si="3"/>
        <v>2.2773070217588745E-2</v>
      </c>
      <c r="AJ8" s="7">
        <f t="shared" si="4"/>
        <v>9.3815234497660795E-3</v>
      </c>
      <c r="AK8" s="8"/>
      <c r="AL8" s="33">
        <f t="shared" si="5"/>
        <v>1.9972624349670062E-2</v>
      </c>
      <c r="AM8" s="7">
        <f>$C8+(L8-$C8)*Other_Factor</f>
        <v>0.16846190304272524</v>
      </c>
      <c r="AN8" s="7">
        <f>$D8+(M8-$D8)*Other_Factor</f>
        <v>1.9132900270690818E-2</v>
      </c>
      <c r="AO8" s="8"/>
      <c r="AP8" s="8"/>
      <c r="AQ8" s="8"/>
      <c r="AR8" s="40">
        <f>$H8+(Q8-$H8)*Other_Factor</f>
        <v>2.7042834910618027E-2</v>
      </c>
      <c r="AS8" s="40">
        <f>$I8+(R8-$I8)*Other_Factor</f>
        <v>1.1556825816636978E-2</v>
      </c>
      <c r="AT8" s="41"/>
      <c r="AU8" s="46">
        <f>$K8+(T8-$K8)*Other_Factor</f>
        <v>2.3717328311874224E-2</v>
      </c>
      <c r="AV8" s="7">
        <f>$C8+(U8-$C8)*Other_Factor</f>
        <v>0.15877135283847987</v>
      </c>
      <c r="AW8" s="7">
        <f>$D8+(V8-$D8)*Other_Factor</f>
        <v>1.8571753803452787E-2</v>
      </c>
      <c r="AX8" s="8"/>
      <c r="AY8" s="8"/>
      <c r="AZ8" s="8"/>
      <c r="BA8" s="40">
        <f>$H8+(Z8-$H8)*Other_Factor</f>
        <v>2.5739227805991905E-2</v>
      </c>
      <c r="BB8" s="40">
        <f>$I8+(AA8-$I8)*Other_Factor</f>
        <v>1.1217877100669151E-2</v>
      </c>
      <c r="BC8" s="8"/>
      <c r="BD8" s="40">
        <f>$K8+(AC8-$K8)*Other_Factor</f>
        <v>2.2574028144110751E-2</v>
      </c>
      <c r="BE8" s="7">
        <f>$C8+(AD8-$C8)*Other_Factor</f>
        <v>0.15278281057750995</v>
      </c>
      <c r="BF8" s="7">
        <f>$D8+(AE8-$D8)*Other_Factor</f>
        <v>1.7655764717326022E-2</v>
      </c>
      <c r="BG8" s="8"/>
      <c r="BH8" s="8"/>
      <c r="BI8" s="8"/>
      <c r="BJ8" s="7">
        <f>$H8+(AI8-$H8)*Other_Factor</f>
        <v>2.4667727206066033E-2</v>
      </c>
      <c r="BK8" s="7">
        <f>$I8+(AJ8-$I8)*Other_Factor</f>
        <v>1.0664593167311501E-2</v>
      </c>
      <c r="BL8" s="8"/>
      <c r="BM8" s="33">
        <f>$K8+(AL8-$K8)*Other_Factor</f>
        <v>2.1634291921972516E-2</v>
      </c>
      <c r="BN8" s="40">
        <f t="shared" si="9"/>
        <v>0.16853912122282594</v>
      </c>
      <c r="BO8" s="40">
        <f t="shared" si="9"/>
        <v>1.9159258650213295E-2</v>
      </c>
      <c r="BP8" s="41"/>
      <c r="BQ8" s="41"/>
      <c r="BR8" s="41"/>
      <c r="BS8" s="40">
        <f t="shared" ref="BS8:BT10" si="12">AR8*(1-SUM(BS$11:BS$13))/(SUM(AR$6:AR$21)-SUM(AR$11:AR$13))</f>
        <v>2.7102167619570329E-2</v>
      </c>
      <c r="BT8" s="40">
        <f t="shared" si="12"/>
        <v>1.1578945620698174E-2</v>
      </c>
      <c r="BU8" s="41"/>
      <c r="BV8" s="46">
        <f>AU8*(1-SUM(BV$11:BV$13))/(SUM(AU$6:AU$21)-SUM(AU$11:AU$13))</f>
        <v>2.3773898898775545E-2</v>
      </c>
      <c r="BW8" s="40">
        <f t="shared" si="10"/>
        <v>0.15883763316570648</v>
      </c>
      <c r="BX8" s="40">
        <f t="shared" si="10"/>
        <v>1.8603433028516012E-2</v>
      </c>
      <c r="BY8" s="41"/>
      <c r="BZ8" s="41"/>
      <c r="CA8" s="41"/>
      <c r="CB8" s="40">
        <f t="shared" ref="CB8:CC10" si="13">BA8*(1-SUM(CB$11:CB$13))/(SUM(BA$6:BA$21)-SUM(BA$11:BA$13))</f>
        <v>2.5798459956737425E-2</v>
      </c>
      <c r="CC8" s="40">
        <f t="shared" si="13"/>
        <v>1.1241585797923411E-2</v>
      </c>
      <c r="CD8" s="41"/>
      <c r="CE8" s="40">
        <f>BD8*(1-SUM(CE$11:CE$13))/(SUM(BD$6:BD$21)-SUM(BD$11:BD$13))</f>
        <v>2.2630216328641747E-2</v>
      </c>
      <c r="CF8" s="40">
        <f t="shared" si="11"/>
        <v>0.15273990264730603</v>
      </c>
      <c r="CG8" s="40">
        <f t="shared" si="11"/>
        <v>1.7643081309881004E-2</v>
      </c>
      <c r="CH8" s="41"/>
      <c r="CI8" s="41"/>
      <c r="CJ8" s="41"/>
      <c r="CK8" s="40">
        <f t="shared" ref="CK8:CL10" si="14">BJ8*(1-SUM(CK$11:CK$13))/(SUM(BJ$6:BJ$21)-SUM(BJ$11:BJ$13))</f>
        <v>2.4658289764975114E-2</v>
      </c>
      <c r="CL8" s="40">
        <f t="shared" si="14"/>
        <v>1.0660072547724898E-2</v>
      </c>
      <c r="CM8" s="41"/>
      <c r="CN8" s="48">
        <f>BM8*(1-SUM(CN$11:CN$13))/(SUM(BM$6:BM$21)-SUM(BM$11:BM$13))</f>
        <v>2.1631050630201619E-2</v>
      </c>
      <c r="CO8" s="106"/>
      <c r="CP8" s="72"/>
      <c r="CQ8" s="72"/>
      <c r="CR8" s="72"/>
      <c r="CS8" s="72"/>
      <c r="CT8" s="72"/>
      <c r="CU8" s="72"/>
      <c r="CV8" s="72"/>
      <c r="CW8" s="107"/>
    </row>
    <row r="9" spans="1:101" x14ac:dyDescent="0.25">
      <c r="A9" s="89"/>
      <c r="B9" s="2" t="s">
        <v>13</v>
      </c>
      <c r="C9" s="7">
        <v>0.16462829736082721</v>
      </c>
      <c r="D9" s="7">
        <v>0.15924210526282748</v>
      </c>
      <c r="E9" s="7">
        <v>0.10773949261712067</v>
      </c>
      <c r="F9" s="7">
        <v>8.2065727699146898E-2</v>
      </c>
      <c r="G9" s="7">
        <v>0.12470204841603985</v>
      </c>
      <c r="H9" s="7">
        <f>(C9*cis_wt_low+D9*First_line_Wt_low+E9*Sec_Line_wt_low+F9*Active_Wt_low)/SUM(cis_wt_low,First_line_Wt_low,Sec_Line_wt_low,Active_Wt_low)</f>
        <v>0.1348530790421717</v>
      </c>
      <c r="I9" s="7">
        <f>(D9*First_line_Wt_low+E9*Sec_Line_wt_low)/SUM(First_line_Wt_low,Sec_Line_wt_low)</f>
        <v>0.13884856207482019</v>
      </c>
      <c r="J9" s="7">
        <f>(F9*Active_Wt_low+G9*NonActive_Wt_low)/SUM(Active_Wt_low,NonActive_Wt_low)</f>
        <v>0.10511455053624716</v>
      </c>
      <c r="K9" s="7">
        <f>(C9*cis_wt_low+D9*First_line_Wt_low+E9*Sec_Line_wt_low+F9*Active_Wt_low+G9*NonActive_Wt_low)/SUM(cis_wt_low,First_line_Wt_low,Sec_Line_wt_low,Active_Wt_low,NonActive_Wt_low)</f>
        <v>0.13360478834177633</v>
      </c>
      <c r="L9" s="7">
        <v>0.15329861110997162</v>
      </c>
      <c r="M9" s="7">
        <v>0.14732105263140904</v>
      </c>
      <c r="N9" s="7">
        <v>9.2427110943241117E-2</v>
      </c>
      <c r="O9" s="7">
        <v>7.0804988661687981E-2</v>
      </c>
      <c r="P9" s="7">
        <v>0.11561930783135159</v>
      </c>
      <c r="Q9" s="40">
        <f>(L9*cis_wt_low+M9*First_line_Wt_low+N9*Sec_Line_wt_low+O9*Active_Wt_low)/SUM(cis_wt_low,First_line_Wt_low,Sec_Line_wt_low,Active_Wt_low)</f>
        <v>0.12203573133427946</v>
      </c>
      <c r="R9" s="40">
        <f>(M9*First_line_Wt_low+N9*Sec_Line_wt_low)/SUM(First_line_Wt_low,Sec_Line_wt_low)</f>
        <v>0.12558464134915684</v>
      </c>
      <c r="S9" s="40">
        <f>(O9*Active_Wt_low+P9*NonActive_Wt_low)/SUM(Active_Wt_low,NonActive_Wt_low)</f>
        <v>9.5031218452139632E-2</v>
      </c>
      <c r="T9" s="40">
        <f>(L9*cis_wt_low+M9*First_line_Wt_low+N9*Sec_Line_wt_low+O9*Active_Wt_low+P9*NonActive_Wt_low)/SUM(cis_wt_low,First_line_Wt_low,Sec_Line_wt_low,Active_Wt_low,NonActive_Wt_low)</f>
        <v>0.12124669206491856</v>
      </c>
      <c r="U9" s="7">
        <v>0.15561342592478683</v>
      </c>
      <c r="V9" s="7">
        <v>0.14132105263145209</v>
      </c>
      <c r="W9" s="7">
        <v>9.000378644501654E-2</v>
      </c>
      <c r="X9" s="7">
        <v>7.267573696110427E-2</v>
      </c>
      <c r="Y9" s="7">
        <v>0.11484517304126263</v>
      </c>
      <c r="Z9" s="7">
        <f>(U9*cis_wt_low+V9*First_line_Wt_low+W9*Sec_Line_wt_low+X9*Active_Wt_low)/SUM(cis_wt_low,First_line_Wt_low,Sec_Line_wt_low,Active_Wt_low)</f>
        <v>0.1189625034410519</v>
      </c>
      <c r="AA9" s="7">
        <f>(V9*First_line_Wt_low+W9*Sec_Line_wt_low)/SUM(First_line_Wt_low,Sec_Line_wt_low)</f>
        <v>0.12100090127402813</v>
      </c>
      <c r="AB9" s="7">
        <f>(X9*Active_Wt_low+Y9*NonActive_Wt_low)/SUM(Active_Wt_low,NonActive_Wt_low)</f>
        <v>9.5472166038693393E-2</v>
      </c>
      <c r="AC9" s="7">
        <f>(U9*cis_wt_low+V9*First_line_Wt_low+W9*Sec_Line_wt_low+X9*Active_Wt_low+Y9*NonActive_Wt_low)/SUM(cis_wt_low,First_line_Wt_low,Sec_Line_wt_low,Active_Wt_low,NonActive_Wt_low)</f>
        <v>0.11845618783253811</v>
      </c>
      <c r="AD9" s="7">
        <v>0.14288194444339131</v>
      </c>
      <c r="AE9" s="7">
        <v>0.13396578947364157</v>
      </c>
      <c r="AF9" s="7">
        <v>8.2336236274595673E-2</v>
      </c>
      <c r="AG9" s="7">
        <v>7.7267573695578518E-2</v>
      </c>
      <c r="AH9" s="7">
        <v>0.10956284152933682</v>
      </c>
      <c r="AI9" s="7">
        <f t="shared" si="3"/>
        <v>0.11235739801097916</v>
      </c>
      <c r="AJ9" s="7">
        <f t="shared" si="4"/>
        <v>0.11352198150247388</v>
      </c>
      <c r="AK9" s="7">
        <f t="shared" ref="AK9:AK23" si="15">(AG9*Active_Wt_low+AH9*NonActive_Wt_low)/SUM(Active_Wt_low,NonActive_Wt_low)</f>
        <v>9.4726113603832637E-2</v>
      </c>
      <c r="AL9" s="33">
        <f t="shared" si="5"/>
        <v>0.11201374631725031</v>
      </c>
      <c r="AM9" s="7">
        <f>$C9+(L9-$C9)*Other_Factor</f>
        <v>0.15752272942787657</v>
      </c>
      <c r="AN9" s="7">
        <f>$D9+(M9-$D9)*Other_Factor</f>
        <v>0.15176565380342127</v>
      </c>
      <c r="AO9" s="7">
        <f>$E9+(N9-$E9)*Other_Factor</f>
        <v>9.8136122692308939E-2</v>
      </c>
      <c r="AP9" s="7">
        <f>$F9+(O9-$F9)*Other_Factor</f>
        <v>7.5003400955557589E-2</v>
      </c>
      <c r="AQ9" s="7">
        <f>$G9+(P9-$G9)*Other_Factor</f>
        <v>0.11900568323761344</v>
      </c>
      <c r="AR9" s="40">
        <f>$H9+(Q9-$H9)*Other_Factor</f>
        <v>0.1268145038475762</v>
      </c>
      <c r="AS9" s="40">
        <f>$I9+(R9-$I9)*Other_Factor</f>
        <v>0.13052991249470886</v>
      </c>
      <c r="AT9" s="40">
        <f>$J9+(S9-$J9)*Other_Factor</f>
        <v>9.8790650692267265E-2</v>
      </c>
      <c r="AU9" s="40">
        <f>$K9+(T9-$K9)*Other_Factor</f>
        <v>0.12585423897325115</v>
      </c>
      <c r="AV9" s="7">
        <f>$C9+(U9-$C9)*Other_Factor</f>
        <v>0.15897449724868695</v>
      </c>
      <c r="AW9" s="7">
        <f>$D9+(V9-$D9)*Other_Factor</f>
        <v>0.14800267161190839</v>
      </c>
      <c r="AX9" s="7">
        <f>$E9+(W9-$E9)*Other_Factor</f>
        <v>9.6616301537118698E-2</v>
      </c>
      <c r="AY9" s="7">
        <f>$F9+(X9-$F9)*Other_Factor</f>
        <v>7.6176666378150432E-2</v>
      </c>
      <c r="AZ9" s="7">
        <f>$G9+(Y9-$G9)*Other_Factor</f>
        <v>0.11852017399945407</v>
      </c>
      <c r="BA9" s="7">
        <f>$H9+(Z9-$H9)*Other_Factor</f>
        <v>0.12488708687544971</v>
      </c>
      <c r="BB9" s="7">
        <f>$I9+(AA9-$I9)*Other_Factor</f>
        <v>0.12765515711581604</v>
      </c>
      <c r="BC9" s="7">
        <f>$J9+(AB9-$J9)*Other_Factor</f>
        <v>9.9067197011534644E-2</v>
      </c>
      <c r="BD9" s="7">
        <f>$K9+(AC9-$K9)*Other_Factor</f>
        <v>0.12410413601794043</v>
      </c>
      <c r="BE9" s="7">
        <f>$C9+(AD9-$C9)*Other_Factor</f>
        <v>0.15098977423428511</v>
      </c>
      <c r="BF9" s="7">
        <f>$D9+(AE9-$D9)*Other_Factor</f>
        <v>0.14338971756575333</v>
      </c>
      <c r="BG9" s="7">
        <f>$E9+(AF9-$E9)*Other_Factor</f>
        <v>9.1807492413113312E-2</v>
      </c>
      <c r="BH9" s="7">
        <f>$F9+(AG9-$F9)*Other_Factor</f>
        <v>7.9056499687864629E-2</v>
      </c>
      <c r="BI9" s="7">
        <f>$G9+(AH9-$G9)*Other_Factor</f>
        <v>0.11520728743125627</v>
      </c>
      <c r="BJ9" s="7">
        <f>$H9+(AI9-$H9)*Other_Factor</f>
        <v>0.12074460452434853</v>
      </c>
      <c r="BK9" s="7">
        <f>$I9+(AJ9-$I9)*Other_Factor</f>
        <v>0.12296465013043034</v>
      </c>
      <c r="BL9" s="7">
        <f>$J9+(AK9-$J9)*Other_Factor</f>
        <v>9.8599300007145313E-2</v>
      </c>
      <c r="BM9" s="33">
        <f>$K9+(AL9-$K9)*Other_Factor</f>
        <v>0.1200636705692629</v>
      </c>
      <c r="BN9" s="40">
        <f t="shared" si="9"/>
        <v>0.1575949333996424</v>
      </c>
      <c r="BO9" s="40">
        <f t="shared" si="9"/>
        <v>0.15197473327620539</v>
      </c>
      <c r="BP9" s="40">
        <f t="shared" ref="BP9:BR10" si="16">AO9*(1-SUM(BP$11:BP$13))/(SUM(AO$6:AO$21)-SUM(AO$11:AO$13))</f>
        <v>9.840683152059658E-2</v>
      </c>
      <c r="BQ9" s="40">
        <f t="shared" si="16"/>
        <v>7.5460682069985727E-2</v>
      </c>
      <c r="BR9" s="40">
        <f t="shared" si="16"/>
        <v>0.11945643969734139</v>
      </c>
      <c r="BS9" s="40">
        <f t="shared" si="12"/>
        <v>0.12709273828832873</v>
      </c>
      <c r="BT9" s="40">
        <f t="shared" si="12"/>
        <v>0.13077974719277549</v>
      </c>
      <c r="BU9" s="40">
        <f>AT9*(1-SUM(BU$11:BU$13))/(SUM(AT$6:AT$21)-SUM(AT$11:AT$13))</f>
        <v>9.926453325531942E-2</v>
      </c>
      <c r="BV9" s="40">
        <f>AU9*(1-SUM(BV$11:BV$13))/(SUM(AU$6:AU$21)-SUM(AU$11:AU$13))</f>
        <v>0.12615442658583192</v>
      </c>
      <c r="BW9" s="40">
        <f t="shared" si="10"/>
        <v>0.15904086238011619</v>
      </c>
      <c r="BX9" s="40">
        <f t="shared" si="10"/>
        <v>0.14825513080308508</v>
      </c>
      <c r="BY9" s="40">
        <f t="shared" ref="BY9:CA10" si="17">AX9*(1-SUM(BY$11:BY$13))/(SUM(AX$6:AX$21)-SUM(AX$11:AX$13))</f>
        <v>9.6880797487637102E-2</v>
      </c>
      <c r="BZ9" s="40">
        <f t="shared" si="17"/>
        <v>7.6609900534793829E-2</v>
      </c>
      <c r="CA9" s="40">
        <f t="shared" si="17"/>
        <v>0.11897610520883076</v>
      </c>
      <c r="CB9" s="40">
        <f t="shared" si="13"/>
        <v>0.1251744820844953</v>
      </c>
      <c r="CC9" s="40">
        <f t="shared" si="13"/>
        <v>0.12792495303583226</v>
      </c>
      <c r="CD9" s="40">
        <f>BC9*(1-SUM(CD$11:CD$13))/(SUM(BC$6:BC$21)-SUM(BC$11:BC$13))</f>
        <v>9.9527948630122209E-2</v>
      </c>
      <c r="CE9" s="40">
        <f>BD9*(1-SUM(CE$11:CE$13))/(SUM(BD$6:BD$21)-SUM(BD$11:BD$13))</f>
        <v>0.12441303906577574</v>
      </c>
      <c r="CF9" s="40">
        <f t="shared" si="11"/>
        <v>0.15094736986516882</v>
      </c>
      <c r="CG9" s="40">
        <f t="shared" si="11"/>
        <v>0.14328671040404553</v>
      </c>
      <c r="CH9" s="40">
        <f t="shared" ref="CH9:CJ10" si="18">BG9*(1-SUM(CH$11:CH$13))/(SUM(BG$6:BG$21)-SUM(BG$11:BG$13))</f>
        <v>9.1810727231856973E-2</v>
      </c>
      <c r="CI9" s="40">
        <f t="shared" si="18"/>
        <v>7.904144511390708E-2</v>
      </c>
      <c r="CJ9" s="40">
        <f t="shared" si="18"/>
        <v>0.11538244830370442</v>
      </c>
      <c r="CK9" s="40">
        <f t="shared" si="14"/>
        <v>0.12069840974998908</v>
      </c>
      <c r="CL9" s="40">
        <f t="shared" si="14"/>
        <v>0.12291252658505748</v>
      </c>
      <c r="CM9" s="40">
        <f>BL9*(1-SUM(CM$11:CM$13))/(SUM(BL$6:BL$21)-SUM(BL$11:BL$13))</f>
        <v>9.8676524069375465E-2</v>
      </c>
      <c r="CN9" s="48">
        <f>BM9*(1-SUM(CN$11:CN$13))/(SUM(BM$6:BM$21)-SUM(BM$11:BM$13))</f>
        <v>0.1200456823961901</v>
      </c>
      <c r="CO9" s="108">
        <f>C9/SUM(C$9:C$21)</f>
        <v>0.23194526564606857</v>
      </c>
      <c r="CP9" s="40">
        <f t="shared" ref="CP9:CW21" si="19">D9/SUM(D$9:D$21)</f>
        <v>0.16820008783558454</v>
      </c>
      <c r="CQ9" s="40">
        <f t="shared" si="19"/>
        <v>0.11137684705031917</v>
      </c>
      <c r="CR9" s="40">
        <f t="shared" si="19"/>
        <v>9.0564082636726703E-2</v>
      </c>
      <c r="CS9" s="40">
        <f t="shared" si="19"/>
        <v>0.17480911048650666</v>
      </c>
      <c r="CT9" s="40">
        <f t="shared" si="19"/>
        <v>0.1461430596537297</v>
      </c>
      <c r="CU9" s="40">
        <f t="shared" si="19"/>
        <v>0.14540653740973591</v>
      </c>
      <c r="CV9" s="40">
        <f t="shared" si="19"/>
        <v>0.1310760507733339</v>
      </c>
      <c r="CW9" s="48">
        <f t="shared" si="19"/>
        <v>0.14894649965822351</v>
      </c>
    </row>
    <row r="10" spans="1:101" x14ac:dyDescent="0.25">
      <c r="A10" s="89"/>
      <c r="B10" s="2" t="s">
        <v>12</v>
      </c>
      <c r="C10" s="7">
        <v>0.3106115107906483</v>
      </c>
      <c r="D10" s="7">
        <v>0.22191842105322945</v>
      </c>
      <c r="E10" s="7">
        <v>0.10848163574435865</v>
      </c>
      <c r="F10" s="7">
        <v>0.10480046948317351</v>
      </c>
      <c r="G10" s="7">
        <v>0.10216014897579397</v>
      </c>
      <c r="H10" s="7">
        <f>(C10*cis_wt_low+D10*First_line_Wt_low+E10*Sec_Line_wt_low+F10*Active_Wt_low)/SUM(cis_wt_low,First_line_Wt_low,Sec_Line_wt_low,Active_Wt_low)</f>
        <v>0.18275709824577288</v>
      </c>
      <c r="I10" s="7">
        <f>(D10*First_line_Wt_low+E10*Sec_Line_wt_low)/SUM(First_line_Wt_low,Sec_Line_wt_low)</f>
        <v>0.17700073898884183</v>
      </c>
      <c r="J10" s="7">
        <f>(F10*Active_Wt_low+G10*NonActive_Wt_low)/SUM(Active_Wt_low,NonActive_Wt_low)</f>
        <v>0.10337313526238455</v>
      </c>
      <c r="K10" s="7">
        <f>(C10*cis_wt_low+D10*First_line_Wt_low+E10*Sec_Line_wt_low+F10*Active_Wt_low+G10*NonActive_Wt_low)/SUM(cis_wt_low,First_line_Wt_low,Sec_Line_wt_low,Active_Wt_low,NonActive_Wt_low)</f>
        <v>0.17284594479156543</v>
      </c>
      <c r="L10" s="7">
        <v>0.29780092592445079</v>
      </c>
      <c r="M10" s="7">
        <v>0.21577368421123963</v>
      </c>
      <c r="N10" s="7">
        <v>9.8258235516989742E-2</v>
      </c>
      <c r="O10" s="7">
        <v>7.2562358276265684E-2</v>
      </c>
      <c r="P10" s="7">
        <v>9.1794171220834178E-2</v>
      </c>
      <c r="Q10" s="40">
        <f>(L10*cis_wt_low+M10*First_line_Wt_low+N10*Sec_Line_wt_low+O10*Active_Wt_low)/SUM(cis_wt_low,First_line_Wt_low,Sec_Line_wt_low,Active_Wt_low)</f>
        <v>0.17153771749114383</v>
      </c>
      <c r="R10" s="40">
        <f>(M10*First_line_Wt_low+N10*Sec_Line_wt_low)/SUM(First_line_Wt_low,Sec_Line_wt_low)</f>
        <v>0.16924096955673337</v>
      </c>
      <c r="S10" s="40">
        <f>(O10*Active_Wt_low+P10*NonActive_Wt_low)/SUM(Active_Wt_low,NonActive_Wt_low)</f>
        <v>8.2958908493132352E-2</v>
      </c>
      <c r="T10" s="40">
        <f>(L10*cis_wt_low+M10*First_line_Wt_low+N10*Sec_Line_wt_low+O10*Active_Wt_low+P10*NonActive_Wt_low)/SUM(cis_wt_low,First_line_Wt_low,Sec_Line_wt_low,Active_Wt_low,NonActive_Wt_low)</f>
        <v>0.16173150855611004</v>
      </c>
      <c r="U10" s="7">
        <v>0.29837962962832565</v>
      </c>
      <c r="V10" s="7">
        <v>0.20648421052683733</v>
      </c>
      <c r="W10" s="7">
        <v>9.4131010980791491E-2</v>
      </c>
      <c r="X10" s="7">
        <v>6.8764172335366136E-2</v>
      </c>
      <c r="Y10" s="7">
        <v>8.8524590164389988E-2</v>
      </c>
      <c r="Z10" s="7">
        <f>(U10*cis_wt_low+V10*First_line_Wt_low+W10*Sec_Line_wt_low+X10*Active_Wt_low)/SUM(cis_wt_low,First_line_Wt_low,Sec_Line_wt_low,Active_Wt_low)</f>
        <v>0.16554398263240114</v>
      </c>
      <c r="AA10" s="7">
        <f>(V10*First_line_Wt_low+W10*Sec_Line_wt_low)/SUM(First_line_Wt_low,Sec_Line_wt_low)</f>
        <v>0.16199559704590386</v>
      </c>
      <c r="AB10" s="7">
        <f>(X10*Active_Wt_low+Y10*NonActive_Wt_low)/SUM(Active_Wt_low,NonActive_Wt_low)</f>
        <v>7.9446481738949179E-2</v>
      </c>
      <c r="AC10" s="7">
        <f>(U10*cis_wt_low+V10*First_line_Wt_low+W10*Sec_Line_wt_low+X10*Active_Wt_low+Y10*NonActive_Wt_low)/SUM(cis_wt_low,First_line_Wt_low,Sec_Line_wt_low,Active_Wt_low,NonActive_Wt_low)</f>
        <v>0.15607276784555776</v>
      </c>
      <c r="AD10" s="7">
        <v>0.28738425925806593</v>
      </c>
      <c r="AE10" s="7">
        <v>0.20062894736881534</v>
      </c>
      <c r="AF10" s="7">
        <v>8.9284361984143162E-2</v>
      </c>
      <c r="AG10" s="7">
        <v>5.2891156462213519E-2</v>
      </c>
      <c r="AH10" s="7">
        <v>7.6775956284426808E-2</v>
      </c>
      <c r="AI10" s="7">
        <f t="shared" si="3"/>
        <v>0.15825147247504828</v>
      </c>
      <c r="AJ10" s="7">
        <f t="shared" si="4"/>
        <v>0.15653971588819915</v>
      </c>
      <c r="AK10" s="7">
        <f t="shared" si="15"/>
        <v>6.5803070772485553E-2</v>
      </c>
      <c r="AL10" s="33">
        <f t="shared" si="5"/>
        <v>0.14823228004853292</v>
      </c>
      <c r="AM10" s="7">
        <f>$C10+(L10-$C10)*Other_Factor</f>
        <v>0.30257717700486303</v>
      </c>
      <c r="AN10" s="7">
        <f>$D10+(M10-$D10)*Other_Factor</f>
        <v>0.218064665168545</v>
      </c>
      <c r="AO10" s="7">
        <f>$E10+(N10-$E10)*Other_Factor</f>
        <v>0.10206989024559632</v>
      </c>
      <c r="AP10" s="7">
        <f>$F10+(O10-$F10)*Other_Factor</f>
        <v>8.4581896423094105E-2</v>
      </c>
      <c r="AQ10" s="7">
        <f>$G10+(P10-$G10)*Other_Factor</f>
        <v>9.5658984027491928E-2</v>
      </c>
      <c r="AR10" s="40">
        <f>$H10+(Q10-$H10)*Other_Factor</f>
        <v>0.17572070991581049</v>
      </c>
      <c r="AS10" s="40">
        <f>$I10+(R10-$I10)*Other_Factor</f>
        <v>0.17213409329159521</v>
      </c>
      <c r="AT10" s="40">
        <f>$J10+(S10-$J10)*Other_Factor</f>
        <v>9.0570073297925754E-2</v>
      </c>
      <c r="AU10" s="40">
        <f>$K10+(T10-$K10)*Other_Factor</f>
        <v>0.16587537385439474</v>
      </c>
      <c r="AV10" s="7">
        <f>$C10+(U10-$C10)*Other_Factor</f>
        <v>0.30294011896017292</v>
      </c>
      <c r="AW10" s="7">
        <f>$D10+(V10-$D10)*Other_Factor</f>
        <v>0.21223864449468097</v>
      </c>
      <c r="AX10" s="7">
        <f>$E10+(W10-$E10)*Other_Factor</f>
        <v>9.9481444840562913E-2</v>
      </c>
      <c r="AY10" s="7">
        <f>$F10+(X10-$F10)*Other_Factor</f>
        <v>8.2199812080467075E-2</v>
      </c>
      <c r="AZ10" s="7">
        <f>$G10+(Y10-$G10)*Other_Factor</f>
        <v>9.3608421479292658E-2</v>
      </c>
      <c r="BA10" s="7">
        <f>$H10+(Z10-$H10)*Other_Factor</f>
        <v>0.17196165699343371</v>
      </c>
      <c r="BB10" s="7">
        <f>$I10+(AA10-$I10)*Other_Factor</f>
        <v>0.1675900586700412</v>
      </c>
      <c r="BC10" s="7">
        <f>$J10+(AB10-$J10)*Other_Factor</f>
        <v>8.8367206743745833E-2</v>
      </c>
      <c r="BD10" s="7">
        <f>$K10+(AC10-$K10)*Other_Factor</f>
        <v>0.16232641710100307</v>
      </c>
      <c r="BE10" s="7">
        <f>$C10+(AD10-$C10)*Other_Factor</f>
        <v>0.29604422181139417</v>
      </c>
      <c r="BF10" s="7">
        <f>$D10+(AE10-$D10)*Other_Factor</f>
        <v>0.20856643599627825</v>
      </c>
      <c r="BG10" s="7">
        <f>$E10+(AF10-$E10)*Other_Factor</f>
        <v>9.6441802530057519E-2</v>
      </c>
      <c r="BH10" s="7">
        <f>$F10+(AG10-$F10)*Other_Factor</f>
        <v>7.2244832737683215E-2</v>
      </c>
      <c r="BI10" s="7">
        <f>$G10+(AH10-$G10)*Other_Factor</f>
        <v>8.6240104801755396E-2</v>
      </c>
      <c r="BJ10" s="7">
        <f>$H10+(AI10-$H10)*Other_Factor</f>
        <v>0.16738805935114331</v>
      </c>
      <c r="BK10" s="7">
        <f>$I10+(AJ10-$I10)*Other_Factor</f>
        <v>0.16416832806410775</v>
      </c>
      <c r="BL10" s="7">
        <f>$J10+(AK10-$J10)*Other_Factor</f>
        <v>7.9810554660635413E-2</v>
      </c>
      <c r="BM10" s="33">
        <f>$K10+(AL10-$K10)*Other_Factor</f>
        <v>0.15740914777547135</v>
      </c>
      <c r="BN10" s="40">
        <f t="shared" si="9"/>
        <v>0.30271586984001636</v>
      </c>
      <c r="BO10" s="40">
        <f t="shared" si="9"/>
        <v>0.21836508126456988</v>
      </c>
      <c r="BP10" s="40">
        <f t="shared" si="16"/>
        <v>0.10235145038506165</v>
      </c>
      <c r="BQ10" s="40">
        <f t="shared" si="16"/>
        <v>8.5097575757151434E-2</v>
      </c>
      <c r="BR10" s="40">
        <f t="shared" si="16"/>
        <v>9.6021310462737139E-2</v>
      </c>
      <c r="BS10" s="40">
        <f t="shared" si="12"/>
        <v>0.17610624589133919</v>
      </c>
      <c r="BT10" s="40">
        <f t="shared" si="12"/>
        <v>0.17246355853371909</v>
      </c>
      <c r="BU10" s="40">
        <f>AT10*(1-SUM(BU$11:BU$13))/(SUM(AT$6:AT$21)-SUM(AT$11:AT$13))</f>
        <v>9.1004523098281234E-2</v>
      </c>
      <c r="BV10" s="40">
        <f>AU10*(1-SUM(BV$11:BV$13))/(SUM(AU$6:AU$21)-SUM(AU$11:AU$13))</f>
        <v>0.16627101990390028</v>
      </c>
      <c r="BW10" s="40">
        <f t="shared" si="10"/>
        <v>0.30306658365204442</v>
      </c>
      <c r="BX10" s="40">
        <f t="shared" si="10"/>
        <v>0.21260067577385994</v>
      </c>
      <c r="BY10" s="40">
        <f t="shared" si="17"/>
        <v>9.9753784382580465E-2</v>
      </c>
      <c r="BZ10" s="40">
        <f t="shared" si="17"/>
        <v>8.2667301246849678E-2</v>
      </c>
      <c r="CA10" s="40">
        <f t="shared" si="17"/>
        <v>9.3968520518744741E-2</v>
      </c>
      <c r="CB10" s="40">
        <f t="shared" si="13"/>
        <v>0.17235738210477966</v>
      </c>
      <c r="CC10" s="40">
        <f t="shared" si="13"/>
        <v>0.16794425598635829</v>
      </c>
      <c r="CD10" s="40">
        <f>BC10*(1-SUM(CD$11:CD$13))/(SUM(BC$6:BC$21)-SUM(BC$11:BC$13))</f>
        <v>8.8778193778460288E-2</v>
      </c>
      <c r="CE10" s="40">
        <f>BD10*(1-SUM(CE$11:CE$13))/(SUM(BD$6:BD$21)-SUM(BD$11:BD$13))</f>
        <v>0.16273045782515294</v>
      </c>
      <c r="CF10" s="40">
        <f t="shared" si="11"/>
        <v>0.29596107996605997</v>
      </c>
      <c r="CG10" s="40">
        <f t="shared" si="11"/>
        <v>0.20841660770339776</v>
      </c>
      <c r="CH10" s="40">
        <f t="shared" si="18"/>
        <v>9.6445200637796852E-2</v>
      </c>
      <c r="CI10" s="40">
        <f t="shared" si="18"/>
        <v>7.2231075296083927E-2</v>
      </c>
      <c r="CJ10" s="40">
        <f t="shared" si="18"/>
        <v>8.6371224041986688E-2</v>
      </c>
      <c r="CK10" s="40">
        <f t="shared" si="14"/>
        <v>0.16732401960657128</v>
      </c>
      <c r="CL10" s="40">
        <f t="shared" si="14"/>
        <v>0.16409873867164773</v>
      </c>
      <c r="CM10" s="40">
        <f>BL10*(1-SUM(CM$11:CM$13))/(SUM(BL$6:BL$21)-SUM(BL$11:BL$13))</f>
        <v>7.9873063169714986E-2</v>
      </c>
      <c r="CN10" s="48">
        <f>BM10*(1-SUM(CN$11:CN$13))/(SUM(BM$6:BM$21)-SUM(BM$11:BM$13))</f>
        <v>0.15738556443023458</v>
      </c>
      <c r="CO10" s="108">
        <f t="shared" ref="CO10:CO21" si="20">C10/SUM(C$9:C$21)</f>
        <v>0.43762142072791954</v>
      </c>
      <c r="CP10" s="40">
        <f t="shared" si="19"/>
        <v>0.23440218811400471</v>
      </c>
      <c r="CQ10" s="40">
        <f t="shared" si="19"/>
        <v>0.11214404540594512</v>
      </c>
      <c r="CR10" s="40">
        <f t="shared" si="19"/>
        <v>0.11565313127346515</v>
      </c>
      <c r="CS10" s="40">
        <f t="shared" si="19"/>
        <v>0.1432095542652729</v>
      </c>
      <c r="CT10" s="40">
        <f t="shared" si="19"/>
        <v>0.19805763205986643</v>
      </c>
      <c r="CU10" s="40">
        <f t="shared" si="19"/>
        <v>0.18536068498471892</v>
      </c>
      <c r="CV10" s="40">
        <f t="shared" si="19"/>
        <v>0.12890453564350834</v>
      </c>
      <c r="CW10" s="48">
        <f t="shared" si="19"/>
        <v>0.19269368094026751</v>
      </c>
    </row>
    <row r="11" spans="1:101" x14ac:dyDescent="0.25">
      <c r="A11" s="89"/>
      <c r="B11" s="2" t="s">
        <v>11</v>
      </c>
      <c r="C11" s="6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66"/>
      <c r="R11" s="66"/>
      <c r="S11" s="66"/>
      <c r="T11" s="66"/>
      <c r="U11" s="8"/>
      <c r="V11" s="8"/>
      <c r="W11" s="8"/>
      <c r="X11" s="8"/>
      <c r="Y11" s="8"/>
      <c r="Z11" s="8"/>
      <c r="AA11" s="8"/>
      <c r="AB11" s="8"/>
      <c r="AC11" s="8"/>
      <c r="AD11" s="7">
        <v>3.0439814815047275E-2</v>
      </c>
      <c r="AE11" s="7">
        <v>6.3905263157950351E-2</v>
      </c>
      <c r="AF11" s="7">
        <v>7.5198788338222119E-2</v>
      </c>
      <c r="AG11" s="7">
        <v>0.1141383219952789</v>
      </c>
      <c r="AH11" s="7">
        <v>5.6648451731120347E-2</v>
      </c>
      <c r="AI11" s="44">
        <f t="shared" si="3"/>
        <v>6.9752717280214829E-2</v>
      </c>
      <c r="AJ11" s="44">
        <f t="shared" si="4"/>
        <v>6.8377172089893024E-2</v>
      </c>
      <c r="AK11" s="44">
        <f t="shared" si="15"/>
        <v>8.305979991911247E-2</v>
      </c>
      <c r="AL11" s="45">
        <f t="shared" si="5"/>
        <v>6.8141261909531986E-2</v>
      </c>
      <c r="AM11" s="8"/>
      <c r="AN11" s="8"/>
      <c r="AO11" s="8"/>
      <c r="AP11" s="8"/>
      <c r="AQ11" s="8"/>
      <c r="AR11" s="66"/>
      <c r="AS11" s="66"/>
      <c r="AT11" s="66"/>
      <c r="AU11" s="66"/>
      <c r="AV11" s="8"/>
      <c r="AW11" s="8"/>
      <c r="AX11" s="8"/>
      <c r="AY11" s="8"/>
      <c r="AZ11" s="8"/>
      <c r="BA11" s="8"/>
      <c r="BB11" s="8"/>
      <c r="BC11" s="8"/>
      <c r="BD11" s="8"/>
      <c r="BE11" s="7">
        <f>$C11+(AD11-$C11)*Prod_S_Factor</f>
        <v>1.9925673183219663E-2</v>
      </c>
      <c r="BF11" s="7">
        <f>$D11+(AE11-$D11)*Prod_S_Factor</f>
        <v>4.1831903252693599E-2</v>
      </c>
      <c r="BG11" s="7">
        <f>$E11+(AF11-$E11)*Prod_S_Factor</f>
        <v>4.9224559653392785E-2</v>
      </c>
      <c r="BH11" s="7">
        <f>$F11+(AG11-$F11)*Prod_S_Factor</f>
        <v>7.4714084680790396E-2</v>
      </c>
      <c r="BI11" s="7">
        <f>$G11+(AH11-$G11)*Prod_S_Factor</f>
        <v>3.7081649227764704E-2</v>
      </c>
      <c r="BJ11" s="44">
        <f>$H11+(AI11-$H11)*Prod_S_Factor</f>
        <v>4.5659602616242821E-2</v>
      </c>
      <c r="BK11" s="44">
        <f>$I11+(AJ11-$I11)*Prod_S_Factor</f>
        <v>4.4759181109816533E-2</v>
      </c>
      <c r="BL11" s="44">
        <f>$J11+(AK11-$J11)*Prod_S_Factor</f>
        <v>5.4370318541942152E-2</v>
      </c>
      <c r="BM11" s="45">
        <f>$K11+(AL11-$K11)*Prod_S_Factor</f>
        <v>4.460475608512339E-2</v>
      </c>
      <c r="BN11" s="41"/>
      <c r="BO11" s="41"/>
      <c r="BP11" s="41"/>
      <c r="BQ11" s="41"/>
      <c r="BR11" s="41"/>
      <c r="BS11" s="66"/>
      <c r="BT11" s="66"/>
      <c r="BU11" s="66"/>
      <c r="BV11" s="66"/>
      <c r="BW11" s="41"/>
      <c r="BX11" s="41"/>
      <c r="BY11" s="41"/>
      <c r="BZ11" s="41"/>
      <c r="CA11" s="41"/>
      <c r="CB11" s="41"/>
      <c r="CC11" s="41"/>
      <c r="CD11" s="41"/>
      <c r="CE11" s="41"/>
      <c r="CF11" s="40">
        <f t="shared" ref="CF11:CN13" si="21">BE11</f>
        <v>1.9925673183219663E-2</v>
      </c>
      <c r="CG11" s="40">
        <f t="shared" si="21"/>
        <v>4.1831903252693599E-2</v>
      </c>
      <c r="CH11" s="40">
        <f t="shared" si="21"/>
        <v>4.9224559653392785E-2</v>
      </c>
      <c r="CI11" s="40">
        <f t="shared" si="21"/>
        <v>7.4714084680790396E-2</v>
      </c>
      <c r="CJ11" s="40">
        <f t="shared" si="21"/>
        <v>3.7081649227764704E-2</v>
      </c>
      <c r="CK11" s="46">
        <f t="shared" si="21"/>
        <v>4.5659602616242821E-2</v>
      </c>
      <c r="CL11" s="46">
        <f t="shared" si="21"/>
        <v>4.4759181109816533E-2</v>
      </c>
      <c r="CM11" s="46">
        <f t="shared" si="21"/>
        <v>5.4370318541942152E-2</v>
      </c>
      <c r="CN11" s="49">
        <f t="shared" si="21"/>
        <v>4.460475608512339E-2</v>
      </c>
      <c r="CO11" s="109"/>
      <c r="CP11" s="75"/>
      <c r="CQ11" s="41"/>
      <c r="CR11" s="41"/>
      <c r="CS11" s="41"/>
      <c r="CT11" s="41"/>
      <c r="CU11" s="41"/>
      <c r="CV11" s="41"/>
      <c r="CW11" s="110"/>
    </row>
    <row r="12" spans="1:101" x14ac:dyDescent="0.25">
      <c r="A12" s="89"/>
      <c r="B12" s="2" t="s">
        <v>10</v>
      </c>
      <c r="C12" s="6"/>
      <c r="D12" s="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66"/>
      <c r="R12" s="66"/>
      <c r="S12" s="66"/>
      <c r="T12" s="66"/>
      <c r="U12" s="7">
        <v>4.2303240741295121E-2</v>
      </c>
      <c r="V12" s="7">
        <v>0.1071131578946347</v>
      </c>
      <c r="W12" s="7">
        <v>7.6308216584485805E-2</v>
      </c>
      <c r="X12" s="7">
        <v>7.9058956916814763E-2</v>
      </c>
      <c r="Y12" s="7">
        <v>6.7267759563097135E-2</v>
      </c>
      <c r="Z12" s="7">
        <f t="shared" ref="Z12:Z26" si="22">(U12*cis_wt_low+V12*First_line_Wt_low+W12*Sec_Line_wt_low+X12*Active_Wt_low)/SUM(cis_wt_low,First_line_Wt_low,Sec_Line_wt_low,Active_Wt_low)</f>
        <v>8.7371501134651822E-2</v>
      </c>
      <c r="AA12" s="7">
        <f t="shared" ref="AA12:AA26" si="23">(V12*First_line_Wt_low+W12*Sec_Line_wt_low)/SUM(First_line_Wt_low,Sec_Line_wt_low)</f>
        <v>9.491529318951436E-2</v>
      </c>
      <c r="AB12" s="7">
        <f t="shared" ref="AB12:AB23" si="24">(X12*Active_Wt_low+Y12*NonActive_Wt_low)/SUM(Active_Wt_low,NonActive_Wt_low)</f>
        <v>7.2684738544462474E-2</v>
      </c>
      <c r="AC12" s="7">
        <f t="shared" ref="AC12:AC26" si="25">(U12*cis_wt_low+V12*First_line_Wt_low+W12*Sec_Line_wt_low+X12*Active_Wt_low+Y12*NonActive_Wt_low)/SUM(cis_wt_low,First_line_Wt_low,Sec_Line_wt_low,Active_Wt_low,NonActive_Wt_low)</f>
        <v>8.4899307465733057E-2</v>
      </c>
      <c r="AD12" s="7">
        <v>4.2708333333808121E-2</v>
      </c>
      <c r="AE12" s="7">
        <v>9.5123684210589352E-2</v>
      </c>
      <c r="AF12" s="7">
        <v>7.6221128360309143E-2</v>
      </c>
      <c r="AG12" s="7">
        <v>8.6598639455796794E-2</v>
      </c>
      <c r="AH12" s="7">
        <v>6.7140255009531191E-2</v>
      </c>
      <c r="AI12" s="44">
        <f t="shared" si="3"/>
        <v>8.2686049819347268E-2</v>
      </c>
      <c r="AJ12" s="44">
        <f t="shared" si="4"/>
        <v>8.7638819476672916E-2</v>
      </c>
      <c r="AK12" s="44">
        <f t="shared" si="15"/>
        <v>7.6079606662695906E-2</v>
      </c>
      <c r="AL12" s="45">
        <f t="shared" si="5"/>
        <v>8.0774355154433944E-2</v>
      </c>
      <c r="AM12" s="8"/>
      <c r="AN12" s="8"/>
      <c r="AO12" s="8"/>
      <c r="AP12" s="8"/>
      <c r="AQ12" s="8"/>
      <c r="AR12" s="66"/>
      <c r="AS12" s="66"/>
      <c r="AT12" s="66"/>
      <c r="AU12" s="66"/>
      <c r="AV12" s="7">
        <f>$C12+(U12-$C12)*Other_Factor</f>
        <v>2.6531056925652989E-2</v>
      </c>
      <c r="AW12" s="7">
        <f>$D12+(V12-$D12)*Other_Factor</f>
        <v>6.7177484272851654E-2</v>
      </c>
      <c r="AX12" s="7">
        <f>$E12+(W12-$E12)*Other_Factor</f>
        <v>4.7857743345931396E-2</v>
      </c>
      <c r="AY12" s="7">
        <f>$F12+(X12-$F12)*Other_Factor</f>
        <v>4.9582907826615452E-2</v>
      </c>
      <c r="AZ12" s="7">
        <f>$G12+(Y12-$G12)*Other_Factor</f>
        <v>4.2187896883453521E-2</v>
      </c>
      <c r="BA12" s="7">
        <f>$H12+(Z12-$H12)*Other_Factor</f>
        <v>5.4796233802966901E-2</v>
      </c>
      <c r="BB12" s="7">
        <f>$I12+(AA12-$I12)*Other_Factor</f>
        <v>5.9527426329488195E-2</v>
      </c>
      <c r="BC12" s="7">
        <f>$J12+(AB12-$J12)*Other_Factor</f>
        <v>4.5585229456590791E-2</v>
      </c>
      <c r="BD12" s="7">
        <f>$K12+(AC12-$K12)*Other_Factor</f>
        <v>5.3245763677937076E-2</v>
      </c>
      <c r="BE12" s="7">
        <f>$C12+(AD12-$C12)*Other_Factor</f>
        <v>2.6785116294244845E-2</v>
      </c>
      <c r="BF12" s="7">
        <f>$D12+(AE12-$D12)*Other_Factor</f>
        <v>5.9658121613018533E-2</v>
      </c>
      <c r="BG12" s="7">
        <f>$E12+(AF12-$E12)*Other_Factor</f>
        <v>4.7803124773153127E-2</v>
      </c>
      <c r="BH12" s="7">
        <f>$F12+(AG12-$F12)*Other_Factor</f>
        <v>5.4311523013957717E-2</v>
      </c>
      <c r="BI12" s="7">
        <f>$G12+(AH12-$G12)*Other_Factor</f>
        <v>4.2107930656052034E-2</v>
      </c>
      <c r="BJ12" s="44">
        <f>$H12+(AI12-$H12)*Other_Factor</f>
        <v>5.185768882649721E-2</v>
      </c>
      <c r="BK12" s="44">
        <f>$I12+(AJ12-$I12)*Other_Factor</f>
        <v>5.4963886163049792E-2</v>
      </c>
      <c r="BL12" s="44">
        <f>$J12+(AK12-$J12)*Other_Factor</f>
        <v>4.7714367501847273E-2</v>
      </c>
      <c r="BM12" s="45">
        <f>$K12+(AL12-$K12)*Other_Factor</f>
        <v>5.0658743329875432E-2</v>
      </c>
      <c r="BN12" s="41"/>
      <c r="BO12" s="41"/>
      <c r="BP12" s="41"/>
      <c r="BQ12" s="41"/>
      <c r="BR12" s="41"/>
      <c r="BS12" s="66"/>
      <c r="BT12" s="66"/>
      <c r="BU12" s="66"/>
      <c r="BV12" s="66"/>
      <c r="BW12" s="40">
        <f t="shared" ref="BW12:CE13" si="26">AV12</f>
        <v>2.6531056925652989E-2</v>
      </c>
      <c r="BX12" s="40">
        <f t="shared" si="26"/>
        <v>6.7177484272851654E-2</v>
      </c>
      <c r="BY12" s="40">
        <f t="shared" si="26"/>
        <v>4.7857743345931396E-2</v>
      </c>
      <c r="BZ12" s="40">
        <f t="shared" si="26"/>
        <v>4.9582907826615452E-2</v>
      </c>
      <c r="CA12" s="40">
        <f t="shared" si="26"/>
        <v>4.2187896883453521E-2</v>
      </c>
      <c r="CB12" s="40">
        <f t="shared" si="26"/>
        <v>5.4796233802966901E-2</v>
      </c>
      <c r="CC12" s="40">
        <f t="shared" si="26"/>
        <v>5.9527426329488195E-2</v>
      </c>
      <c r="CD12" s="40">
        <f t="shared" si="26"/>
        <v>4.5585229456590791E-2</v>
      </c>
      <c r="CE12" s="40">
        <f t="shared" si="26"/>
        <v>5.3245763677937076E-2</v>
      </c>
      <c r="CF12" s="40">
        <f t="shared" si="21"/>
        <v>2.6785116294244845E-2</v>
      </c>
      <c r="CG12" s="40">
        <f t="shared" si="21"/>
        <v>5.9658121613018533E-2</v>
      </c>
      <c r="CH12" s="40">
        <f t="shared" si="21"/>
        <v>4.7803124773153127E-2</v>
      </c>
      <c r="CI12" s="40">
        <f t="shared" si="21"/>
        <v>5.4311523013957717E-2</v>
      </c>
      <c r="CJ12" s="40">
        <f t="shared" si="21"/>
        <v>4.2107930656052034E-2</v>
      </c>
      <c r="CK12" s="46">
        <f t="shared" si="21"/>
        <v>5.185768882649721E-2</v>
      </c>
      <c r="CL12" s="46">
        <f t="shared" si="21"/>
        <v>5.4963886163049792E-2</v>
      </c>
      <c r="CM12" s="46">
        <f t="shared" si="21"/>
        <v>4.7714367501847273E-2</v>
      </c>
      <c r="CN12" s="49">
        <f t="shared" si="21"/>
        <v>5.0658743329875432E-2</v>
      </c>
      <c r="CO12" s="109"/>
      <c r="CP12" s="75"/>
      <c r="CQ12" s="41"/>
      <c r="CR12" s="41"/>
      <c r="CS12" s="41"/>
      <c r="CT12" s="41"/>
      <c r="CU12" s="41"/>
      <c r="CV12" s="41"/>
      <c r="CW12" s="110"/>
    </row>
    <row r="13" spans="1:101" x14ac:dyDescent="0.25">
      <c r="A13" s="89"/>
      <c r="B13" s="2" t="s">
        <v>9</v>
      </c>
      <c r="C13" s="7">
        <v>7.0743405275308377E-3</v>
      </c>
      <c r="D13" s="7">
        <v>8.736842105325802E-4</v>
      </c>
      <c r="E13" s="7">
        <v>2.3854600529888406E-3</v>
      </c>
      <c r="F13" s="7">
        <v>4.3309859153321334E-2</v>
      </c>
      <c r="G13" s="7">
        <v>1.210428305458984E-3</v>
      </c>
      <c r="H13" s="7">
        <f t="shared" ref="H13:H26" si="27">(C13*cis_wt_low+D13*First_line_Wt_low+E13*Sec_Line_wt_low+F13*Active_Wt_low)/SUM(cis_wt_low,First_line_Wt_low,Sec_Line_wt_low,Active_Wt_low)</f>
        <v>7.0596412232540508E-3</v>
      </c>
      <c r="I13" s="7">
        <f t="shared" ref="I13:I26" si="28">(D13*First_line_Wt_low+E13*Sec_Line_wt_low)/SUM(First_line_Wt_low,Sec_Line_wt_low)</f>
        <v>1.4723036659338945E-3</v>
      </c>
      <c r="J13" s="7">
        <f t="shared" ref="J13:J23" si="29">(F13*Active_Wt_low+G13*NonActive_Wt_low)/SUM(Active_Wt_low,NonActive_Wt_low)</f>
        <v>2.0551274293284998E-2</v>
      </c>
      <c r="K13" s="7">
        <f t="shared" ref="K13:K26" si="30">(C13*cis_wt_low+D13*First_line_Wt_low+E13*Sec_Line_wt_low+F13*Active_Wt_low+G13*NonActive_Wt_low)/SUM(cis_wt_low,First_line_Wt_low,Sec_Line_wt_low,Active_Wt_low,NonActive_Wt_low)</f>
        <v>6.3403528712792515E-3</v>
      </c>
      <c r="L13" s="7">
        <v>2.3495370370406291E-2</v>
      </c>
      <c r="M13" s="7">
        <v>4.9523684210662174E-2</v>
      </c>
      <c r="N13" s="7">
        <v>9.6762589928435089E-2</v>
      </c>
      <c r="O13" s="7">
        <v>0.22994331065756923</v>
      </c>
      <c r="P13" s="7">
        <v>0.12814207650421108</v>
      </c>
      <c r="Q13" s="40">
        <f t="shared" ref="Q13:Q26" si="31">(L13*cis_wt_low+M13*First_line_Wt_low+N13*Sec_Line_wt_low+O13*Active_Wt_low)/SUM(cis_wt_low,First_line_Wt_low,Sec_Line_wt_low,Active_Wt_low)</f>
        <v>8.2690784984334589E-2</v>
      </c>
      <c r="R13" s="40">
        <f t="shared" ref="R13:R26" si="32">(M13*First_line_Wt_low+N13*Sec_Line_wt_low)/SUM(First_line_Wt_low,Sec_Line_wt_low)</f>
        <v>6.8228922924215313E-2</v>
      </c>
      <c r="S13" s="40">
        <f t="shared" ref="S13:S23" si="33">(O13*Active_Wt_low+P13*NonActive_Wt_low)/SUM(Active_Wt_low,NonActive_Wt_low)</f>
        <v>0.17491045202562713</v>
      </c>
      <c r="T13" s="40">
        <f t="shared" ref="T13:T26" si="34">(L13*cis_wt_low+M13*First_line_Wt_low+N13*Sec_Line_wt_low+O13*Active_Wt_low+P13*NonActive_Wt_low)/SUM(cis_wt_low,First_line_Wt_low,Sec_Line_wt_low,Active_Wt_low,NonActive_Wt_low)</f>
        <v>8.828001297653118E-2</v>
      </c>
      <c r="U13" s="7">
        <v>2.1643518518616695E-2</v>
      </c>
      <c r="V13" s="7">
        <v>5.6655263158316406E-2</v>
      </c>
      <c r="W13" s="7">
        <v>9.159409314698419E-2</v>
      </c>
      <c r="X13" s="7">
        <v>0.20975056689241395</v>
      </c>
      <c r="Y13" s="7">
        <v>0.1245264116590109</v>
      </c>
      <c r="Z13" s="7">
        <f t="shared" si="22"/>
        <v>8.183430747310641E-2</v>
      </c>
      <c r="AA13" s="7">
        <f t="shared" si="23"/>
        <v>7.0490028070417141E-2</v>
      </c>
      <c r="AB13" s="7">
        <f t="shared" si="24"/>
        <v>0.16367913243493845</v>
      </c>
      <c r="AC13" s="7">
        <f t="shared" si="25"/>
        <v>8.7084233179998166E-2</v>
      </c>
      <c r="AD13" s="7">
        <v>2.7951388889339381E-2</v>
      </c>
      <c r="AE13" s="7">
        <v>4.1897368421237813E-2</v>
      </c>
      <c r="AF13" s="7">
        <v>7.8682317304217625E-2</v>
      </c>
      <c r="AG13" s="7">
        <v>0.15215419501091035</v>
      </c>
      <c r="AH13" s="7">
        <v>0.10530054644902911</v>
      </c>
      <c r="AI13" s="7">
        <f t="shared" si="3"/>
        <v>6.4801222449256332E-2</v>
      </c>
      <c r="AJ13" s="7">
        <f t="shared" si="4"/>
        <v>5.6463142955322981E-2</v>
      </c>
      <c r="AK13" s="7">
        <f t="shared" si="15"/>
        <v>0.12682552155089757</v>
      </c>
      <c r="AL13" s="33">
        <f t="shared" si="5"/>
        <v>6.9781497988084071E-2</v>
      </c>
      <c r="AM13" s="7">
        <f>$C13+(L13-$C13)*Mayzent_factor</f>
        <v>1.6922605871129082E-2</v>
      </c>
      <c r="AN13" s="7">
        <f>$D13+(M13-$D13)*Mayzent_factor</f>
        <v>3.0050789029887406E-2</v>
      </c>
      <c r="AO13" s="7">
        <f>$E13+(N13-$E13)*Mayzent_factor</f>
        <v>5.8986722353470314E-2</v>
      </c>
      <c r="AP13" s="7">
        <f>$F13+(O13-$F13)*Mayzent_factor</f>
        <v>0.1552404609482424</v>
      </c>
      <c r="AQ13" s="7">
        <f>$G13+(P13-$G13)*Mayzent_factor</f>
        <v>7.7335772691452725E-2</v>
      </c>
      <c r="AR13" s="40">
        <f>$H13+(Q13-$H13)*Mayzent_factor</f>
        <v>5.2418280670712684E-2</v>
      </c>
      <c r="AS13" s="40">
        <f>$I13+(R13-$I13)*Mayzent_factor</f>
        <v>4.1508580695316197E-2</v>
      </c>
      <c r="AT13" s="40">
        <f>$J13+(S13-$J13)*Mayzent_factor</f>
        <v>0.11312586645184555</v>
      </c>
      <c r="AU13" s="40">
        <f>$K13+(T13-$K13)*Mayzent_factor</f>
        <v>5.5482429988378407E-2</v>
      </c>
      <c r="AV13" s="7">
        <f>$C13+(U13-$C13)*Mayzent_factor</f>
        <v>1.5811985612353387E-2</v>
      </c>
      <c r="AW13" s="7">
        <f>$D13+(V13-$D13)*Mayzent_factor</f>
        <v>3.4327846100445626E-2</v>
      </c>
      <c r="AX13" s="7">
        <f>$E13+(W13-$E13)*Mayzent_factor</f>
        <v>5.5886994247602087E-2</v>
      </c>
      <c r="AY13" s="7">
        <f>$F13+(X13-$F13)*Mayzent_factor</f>
        <v>0.14313016698267736</v>
      </c>
      <c r="AZ13" s="7">
        <f>$G13+(Y13-$G13)*Mayzent_factor</f>
        <v>7.5167332153327743E-2</v>
      </c>
      <c r="BA13" s="7">
        <f>$H13+(Z13-$H13)*Mayzent_factor</f>
        <v>5.1904621182111282E-2</v>
      </c>
      <c r="BB13" s="7">
        <f>$I13+(AA13-$I13)*Mayzent_factor</f>
        <v>4.2864644453962403E-2</v>
      </c>
      <c r="BC13" s="7">
        <f>$J13+(AB13-$J13)*Mayzent_factor</f>
        <v>0.10639005167370939</v>
      </c>
      <c r="BD13" s="7">
        <f>$K13+(AC13-$K13)*Mayzent_factor</f>
        <v>5.4765279064139603E-2</v>
      </c>
      <c r="BE13" s="7">
        <f>$C13+(AD13-$C13)*Mayzent_factor</f>
        <v>1.9595035869146567E-2</v>
      </c>
      <c r="BF13" s="7">
        <f>$D13+(AE13-$D13)*Mayzent_factor</f>
        <v>2.5477020989333601E-2</v>
      </c>
      <c r="BG13" s="7">
        <f>$E13+(AF13-$E13)*Mayzent_factor</f>
        <v>4.8143351140358309E-2</v>
      </c>
      <c r="BH13" s="7">
        <f>$F13+(AG13-$F13)*Mayzent_factor</f>
        <v>0.10858761036198476</v>
      </c>
      <c r="BI13" s="7">
        <f>$G13+(AH13-$G13)*Mayzent_factor</f>
        <v>6.3636909039803957E-2</v>
      </c>
      <c r="BJ13" s="7">
        <f>$H13+(AI13-$H13)*Mayzent_factor</f>
        <v>4.1689284961422018E-2</v>
      </c>
      <c r="BK13" s="7">
        <f>$I13+(AJ13-$I13)*Mayzent_factor</f>
        <v>3.4452231354454486E-2</v>
      </c>
      <c r="BL13" s="7">
        <f>$J13+(AK13-$J13)*Mayzent_factor</f>
        <v>8.4287653570266172E-2</v>
      </c>
      <c r="BM13" s="33">
        <f>$K13+(AL13-$K13)*Mayzent_factor</f>
        <v>4.4388224216150449E-2</v>
      </c>
      <c r="BN13" s="40">
        <f t="shared" ref="BN13:BV13" si="35">AM13</f>
        <v>1.6922605871129082E-2</v>
      </c>
      <c r="BO13" s="40">
        <f t="shared" si="35"/>
        <v>3.0050789029887406E-2</v>
      </c>
      <c r="BP13" s="40">
        <f t="shared" si="35"/>
        <v>5.8986722353470314E-2</v>
      </c>
      <c r="BQ13" s="40">
        <f t="shared" si="35"/>
        <v>0.1552404609482424</v>
      </c>
      <c r="BR13" s="40">
        <f t="shared" si="35"/>
        <v>7.7335772691452725E-2</v>
      </c>
      <c r="BS13" s="40">
        <f t="shared" si="35"/>
        <v>5.2418280670712684E-2</v>
      </c>
      <c r="BT13" s="40">
        <f t="shared" si="35"/>
        <v>4.1508580695316197E-2</v>
      </c>
      <c r="BU13" s="40">
        <f t="shared" si="35"/>
        <v>0.11312586645184555</v>
      </c>
      <c r="BV13" s="40">
        <f t="shared" si="35"/>
        <v>5.5482429988378407E-2</v>
      </c>
      <c r="BW13" s="40">
        <f t="shared" si="26"/>
        <v>1.5811985612353387E-2</v>
      </c>
      <c r="BX13" s="40">
        <f t="shared" si="26"/>
        <v>3.4327846100445626E-2</v>
      </c>
      <c r="BY13" s="40">
        <f t="shared" si="26"/>
        <v>5.5886994247602087E-2</v>
      </c>
      <c r="BZ13" s="40">
        <f t="shared" si="26"/>
        <v>0.14313016698267736</v>
      </c>
      <c r="CA13" s="40">
        <f t="shared" si="26"/>
        <v>7.5167332153327743E-2</v>
      </c>
      <c r="CB13" s="40">
        <f t="shared" si="26"/>
        <v>5.1904621182111282E-2</v>
      </c>
      <c r="CC13" s="40">
        <f t="shared" si="26"/>
        <v>4.2864644453962403E-2</v>
      </c>
      <c r="CD13" s="40">
        <f t="shared" si="26"/>
        <v>0.10639005167370939</v>
      </c>
      <c r="CE13" s="40">
        <f t="shared" si="26"/>
        <v>5.4765279064139603E-2</v>
      </c>
      <c r="CF13" s="40">
        <f t="shared" si="21"/>
        <v>1.9595035869146567E-2</v>
      </c>
      <c r="CG13" s="40">
        <f t="shared" si="21"/>
        <v>2.5477020989333601E-2</v>
      </c>
      <c r="CH13" s="40">
        <f t="shared" si="21"/>
        <v>4.8143351140358309E-2</v>
      </c>
      <c r="CI13" s="40">
        <f t="shared" si="21"/>
        <v>0.10858761036198476</v>
      </c>
      <c r="CJ13" s="40">
        <f t="shared" si="21"/>
        <v>6.3636909039803957E-2</v>
      </c>
      <c r="CK13" s="40">
        <f t="shared" si="21"/>
        <v>4.1689284961422018E-2</v>
      </c>
      <c r="CL13" s="40">
        <f t="shared" si="21"/>
        <v>3.4452231354454486E-2</v>
      </c>
      <c r="CM13" s="40">
        <f t="shared" si="21"/>
        <v>8.4287653570266172E-2</v>
      </c>
      <c r="CN13" s="48">
        <f t="shared" si="21"/>
        <v>4.4388224216150449E-2</v>
      </c>
      <c r="CO13" s="108">
        <f t="shared" si="20"/>
        <v>9.9670580285022518E-3</v>
      </c>
      <c r="CP13" s="40">
        <f t="shared" si="19"/>
        <v>9.228323169277223E-4</v>
      </c>
      <c r="CQ13" s="40">
        <f t="shared" si="19"/>
        <v>2.4659947157033937E-3</v>
      </c>
      <c r="CR13" s="40">
        <f t="shared" si="19"/>
        <v>4.7794831939169675E-2</v>
      </c>
      <c r="CS13" s="40">
        <f t="shared" si="19"/>
        <v>1.6967956667322734E-3</v>
      </c>
      <c r="CT13" s="40">
        <f t="shared" si="19"/>
        <v>7.6506786181819702E-3</v>
      </c>
      <c r="CU13" s="40">
        <f t="shared" si="19"/>
        <v>1.541842240784224E-3</v>
      </c>
      <c r="CV13" s="40">
        <f t="shared" si="19"/>
        <v>2.5627088342963775E-2</v>
      </c>
      <c r="CW13" s="48">
        <f t="shared" si="19"/>
        <v>7.0684095869318429E-3</v>
      </c>
    </row>
    <row r="14" spans="1:101" x14ac:dyDescent="0.25">
      <c r="A14" s="89"/>
      <c r="B14" s="2" t="s">
        <v>8</v>
      </c>
      <c r="C14" s="7">
        <v>7.6738609114031554E-3</v>
      </c>
      <c r="D14" s="7">
        <v>8.4210526312265897E-4</v>
      </c>
      <c r="E14" s="7">
        <v>1.3858386974506601E-2</v>
      </c>
      <c r="F14" s="7">
        <v>1.6666666666352914E-2</v>
      </c>
      <c r="G14" s="7">
        <v>2.0484171323244802E-3</v>
      </c>
      <c r="H14" s="7">
        <f t="shared" si="27"/>
        <v>7.4479536853519776E-3</v>
      </c>
      <c r="I14" s="7">
        <f t="shared" si="28"/>
        <v>5.9961758935667877E-3</v>
      </c>
      <c r="J14" s="7">
        <f t="shared" si="29"/>
        <v>8.7641685606744731E-3</v>
      </c>
      <c r="K14" s="7">
        <f t="shared" si="30"/>
        <v>6.7839628538951379E-3</v>
      </c>
      <c r="L14" s="7">
        <v>1.3773148148217734E-2</v>
      </c>
      <c r="M14" s="7">
        <v>1.0315789473766428E-2</v>
      </c>
      <c r="N14" s="7">
        <v>3.3392654297474567E-2</v>
      </c>
      <c r="O14" s="7">
        <v>3.1609977323944285E-2</v>
      </c>
      <c r="P14" s="7">
        <v>1.8916211293521588E-2</v>
      </c>
      <c r="Q14" s="40">
        <f t="shared" si="31"/>
        <v>2.0291598810586568E-2</v>
      </c>
      <c r="R14" s="40">
        <f t="shared" si="32"/>
        <v>1.9453559680950829E-2</v>
      </c>
      <c r="S14" s="40">
        <f t="shared" si="33"/>
        <v>2.474783820285233E-2</v>
      </c>
      <c r="T14" s="40">
        <f t="shared" si="34"/>
        <v>2.0122464905840746E-2</v>
      </c>
      <c r="U14" s="7">
        <v>1.2326388889019326E-2</v>
      </c>
      <c r="V14" s="7">
        <v>1.6144736842244253E-2</v>
      </c>
      <c r="W14" s="7">
        <v>3.3877319197149355E-2</v>
      </c>
      <c r="X14" s="7">
        <v>2.7675736961115666E-2</v>
      </c>
      <c r="Y14" s="7">
        <v>2.0318761384634426E-2</v>
      </c>
      <c r="Z14" s="7">
        <f t="shared" si="22"/>
        <v>2.2538654208191029E-2</v>
      </c>
      <c r="AA14" s="7">
        <f t="shared" si="23"/>
        <v>2.3166325952244445E-2</v>
      </c>
      <c r="AB14" s="7">
        <f t="shared" si="24"/>
        <v>2.3698620178334625E-2</v>
      </c>
      <c r="AC14" s="7">
        <f t="shared" si="25"/>
        <v>2.226566994978612E-2</v>
      </c>
      <c r="AD14" s="7">
        <v>1.9849537036987858E-2</v>
      </c>
      <c r="AE14" s="7">
        <v>9.5921052632107501E-3</v>
      </c>
      <c r="AF14" s="7">
        <v>3.2256720938958247E-2</v>
      </c>
      <c r="AG14" s="7">
        <v>2.8356009069942654E-2</v>
      </c>
      <c r="AH14" s="7">
        <v>1.6675774135006004E-2</v>
      </c>
      <c r="AI14" s="7">
        <f t="shared" si="3"/>
        <v>1.9870993666718101E-2</v>
      </c>
      <c r="AJ14" s="7">
        <f t="shared" si="4"/>
        <v>1.8566636745769877E-2</v>
      </c>
      <c r="AK14" s="7">
        <f t="shared" si="15"/>
        <v>2.2041776012670471E-2</v>
      </c>
      <c r="AL14" s="33">
        <f t="shared" si="5"/>
        <v>1.9478071708932839E-2</v>
      </c>
      <c r="AM14" s="7">
        <f t="shared" ref="AM14:AM21" si="36">$C14+(L14-$C14)*Other_Factor</f>
        <v>1.1499112453606448E-2</v>
      </c>
      <c r="AN14" s="7">
        <f t="shared" ref="AN14:AN21" si="37">$D14+(M14-$D14)*Other_Factor</f>
        <v>6.7836560919435039E-3</v>
      </c>
      <c r="AO14" s="7">
        <f t="shared" ref="AO14:AO21" si="38">$E14+(N14-$E14)*Other_Factor</f>
        <v>2.6109570318024584E-2</v>
      </c>
      <c r="AP14" s="7">
        <f t="shared" ref="AP14:AP21" si="39">$F14+(O14-$F14)*Other_Factor</f>
        <v>2.603856864754699E-2</v>
      </c>
      <c r="AQ14" s="7">
        <f t="shared" ref="AQ14:AQ21" si="40">$G14+(P14-$G14)*Other_Factor</f>
        <v>1.2627285305515332E-2</v>
      </c>
      <c r="AR14" s="40">
        <f t="shared" ref="AR14:AR21" si="41">$H14+(Q14-$H14)*Other_Factor</f>
        <v>1.5503021665471274E-2</v>
      </c>
      <c r="AS14" s="40">
        <f t="shared" ref="AS14:AS21" si="42">$I14+(R14-$I14)*Other_Factor</f>
        <v>1.4436158483007401E-2</v>
      </c>
      <c r="AT14" s="40">
        <f t="shared" ref="AT14:AT21" si="43">$J14+(S14-$J14)*Other_Factor</f>
        <v>1.8788545930503126E-2</v>
      </c>
      <c r="AU14" s="40">
        <f t="shared" ref="AU14:AU21" si="44">$K14+(T14-$K14)*Other_Factor</f>
        <v>1.5149387134443387E-2</v>
      </c>
      <c r="AV14" s="7">
        <f t="shared" ref="AV14:AV21" si="45">$C14+(U14-$C14)*Other_Factor</f>
        <v>1.0591757565638274E-2</v>
      </c>
      <c r="AW14" s="7">
        <f t="shared" ref="AW14:AW21" si="46">$D14+(V14-$D14)*Other_Factor</f>
        <v>1.0439360282444389E-2</v>
      </c>
      <c r="AX14" s="7">
        <f t="shared" ref="AX14:AX21" si="47">$E14+(W14-$E14)*Other_Factor</f>
        <v>2.6413534549081366E-2</v>
      </c>
      <c r="AY14" s="7">
        <f t="shared" ref="AY14:AY21" si="48">$F14+(X14-$F14)*Other_Factor</f>
        <v>2.3571155910453407E-2</v>
      </c>
      <c r="AZ14" s="7">
        <f t="shared" ref="AZ14:AZ21" si="49">$G14+(Y14-$G14)*Other_Factor</f>
        <v>1.3506913808115374E-2</v>
      </c>
      <c r="BA14" s="7">
        <f t="shared" ref="BA14:BA21" si="50">$H14+(Z14-$H14)*Other_Factor</f>
        <v>1.6912293239569467E-2</v>
      </c>
      <c r="BB14" s="7">
        <f t="shared" ref="BB14:BB21" si="51">$I14+(AA14-$I14)*Other_Factor</f>
        <v>1.6764670709712035E-2</v>
      </c>
      <c r="BC14" s="7">
        <f t="shared" ref="BC14:BC21" si="52">$J14+(AB14-$J14)*Other_Factor</f>
        <v>1.8130514473619328E-2</v>
      </c>
      <c r="BD14" s="7">
        <f t="shared" ref="BD14:BD21" si="53">$K14+(AC14-$K14)*Other_Factor</f>
        <v>1.6493527536640872E-2</v>
      </c>
      <c r="BE14" s="7">
        <f t="shared" ref="BE14:BE21" si="54">$C14+(AD14-$C14)*Other_Factor</f>
        <v>1.5310002983158578E-2</v>
      </c>
      <c r="BF14" s="7">
        <f t="shared" ref="BF14:BF21" si="55">$D14+(AE14-$D14)*Other_Factor</f>
        <v>6.3297876258402355E-3</v>
      </c>
      <c r="BG14" s="7">
        <f t="shared" ref="BG14:BG21" si="56">$E14+(AF14-$E14)*Other_Factor</f>
        <v>2.5397154151545753E-2</v>
      </c>
      <c r="BH14" s="7">
        <f t="shared" ref="BH14:BH21" si="57">$F14+(AG14-$F14)*Other_Factor</f>
        <v>2.3997797882272947E-2</v>
      </c>
      <c r="BI14" s="7">
        <f t="shared" ref="BI14:BI21" si="58">$G14+(AH14-$G14)*Other_Factor</f>
        <v>1.1222164450722273E-2</v>
      </c>
      <c r="BJ14" s="7">
        <f t="shared" ref="BJ14:BJ21" si="59">$H14+(AI14-$H14)*Other_Factor</f>
        <v>1.5239233387796756E-2</v>
      </c>
      <c r="BK14" s="7">
        <f t="shared" ref="BK14:BK21" si="60">$I14+(AJ14-$I14)*Other_Factor</f>
        <v>1.3879912614615034E-2</v>
      </c>
      <c r="BL14" s="7">
        <f t="shared" ref="BL14:BL21" si="61">$J14+(AK14-$J14)*Other_Factor</f>
        <v>1.7091401958694168E-2</v>
      </c>
      <c r="BM14" s="33">
        <f t="shared" ref="BM14:BM21" si="62">$K14+(AL14-$K14)*Other_Factor</f>
        <v>1.4745247113724403E-2</v>
      </c>
      <c r="BN14" s="40">
        <f t="shared" ref="BN14:BW21" si="63">AM14*(1-SUM(BN$11:BN$13))/(SUM(AM$6:AM$21)-SUM(AM$11:AM$13))</f>
        <v>1.1504383322096016E-2</v>
      </c>
      <c r="BO14" s="40">
        <f t="shared" si="63"/>
        <v>6.7930015742954566E-3</v>
      </c>
      <c r="BP14" s="40">
        <f t="shared" si="63"/>
        <v>2.6181593656566776E-2</v>
      </c>
      <c r="BQ14" s="40">
        <f t="shared" si="63"/>
        <v>2.6197320724620384E-2</v>
      </c>
      <c r="BR14" s="40">
        <f t="shared" si="63"/>
        <v>1.2675113529054238E-2</v>
      </c>
      <c r="BS14" s="40">
        <f t="shared" si="63"/>
        <v>1.5537035713014695E-2</v>
      </c>
      <c r="BT14" s="40">
        <f t="shared" si="63"/>
        <v>1.4463789339620366E-2</v>
      </c>
      <c r="BU14" s="40">
        <f t="shared" si="63"/>
        <v>1.8878671506548823E-2</v>
      </c>
      <c r="BV14" s="40">
        <f t="shared" si="63"/>
        <v>1.5185521462480738E-2</v>
      </c>
      <c r="BW14" s="40">
        <f t="shared" si="63"/>
        <v>1.0596179176620386E-2</v>
      </c>
      <c r="BX14" s="40">
        <f t="shared" ref="BX14:CG21" si="64">AW14*(1-SUM(BX$11:BX$13))/(SUM(AW$6:AW$21)-SUM(AW$11:AW$13))</f>
        <v>1.0457167477575425E-2</v>
      </c>
      <c r="BY14" s="40">
        <f t="shared" si="64"/>
        <v>2.6485844012556596E-2</v>
      </c>
      <c r="BZ14" s="40">
        <f t="shared" si="64"/>
        <v>2.370521047515807E-2</v>
      </c>
      <c r="CA14" s="40">
        <f t="shared" si="64"/>
        <v>1.3558873093523688E-2</v>
      </c>
      <c r="CB14" s="40">
        <f t="shared" si="64"/>
        <v>1.6951212491932797E-2</v>
      </c>
      <c r="CC14" s="40">
        <f t="shared" si="64"/>
        <v>1.680010241384438E-2</v>
      </c>
      <c r="CD14" s="40">
        <f t="shared" si="64"/>
        <v>1.8214837681921798E-2</v>
      </c>
      <c r="CE14" s="40">
        <f t="shared" si="64"/>
        <v>1.6534580970386924E-2</v>
      </c>
      <c r="CF14" s="40">
        <f t="shared" si="64"/>
        <v>1.5305703281268424E-2</v>
      </c>
      <c r="CG14" s="40">
        <f t="shared" si="64"/>
        <v>6.3252404834884691E-3</v>
      </c>
      <c r="CH14" s="40">
        <f t="shared" ref="CH14:CN21" si="65">BG14*(1-SUM(CH$11:CH$13))/(SUM(BG$6:BG$21)-SUM(BG$11:BG$13))</f>
        <v>2.539804901522328E-2</v>
      </c>
      <c r="CI14" s="40">
        <f t="shared" si="65"/>
        <v>2.3993228028757248E-2</v>
      </c>
      <c r="CJ14" s="40">
        <f t="shared" si="65"/>
        <v>1.1239226601561628E-2</v>
      </c>
      <c r="CK14" s="40">
        <f t="shared" si="65"/>
        <v>1.5233403123574737E-2</v>
      </c>
      <c r="CL14" s="40">
        <f t="shared" si="65"/>
        <v>1.3874029051703485E-2</v>
      </c>
      <c r="CM14" s="40">
        <f t="shared" si="65"/>
        <v>1.7104788133731549E-2</v>
      </c>
      <c r="CN14" s="48">
        <f t="shared" si="65"/>
        <v>1.4743037952070211E-2</v>
      </c>
      <c r="CO14" s="108">
        <f t="shared" si="20"/>
        <v>1.0811723963379288E-2</v>
      </c>
      <c r="CP14" s="40">
        <f t="shared" si="19"/>
        <v>8.8947693193493194E-4</v>
      </c>
      <c r="CQ14" s="40">
        <f t="shared" si="19"/>
        <v>1.4326255015038765E-2</v>
      </c>
      <c r="CR14" s="40">
        <f t="shared" si="19"/>
        <v>1.8392591153079538E-2</v>
      </c>
      <c r="CS14" s="40">
        <f t="shared" si="19"/>
        <v>2.8715003590983898E-3</v>
      </c>
      <c r="CT14" s="40">
        <f t="shared" si="19"/>
        <v>8.0715008323704734E-3</v>
      </c>
      <c r="CU14" s="40">
        <f t="shared" si="19"/>
        <v>6.2793820933734357E-3</v>
      </c>
      <c r="CV14" s="40">
        <f t="shared" si="19"/>
        <v>1.0928768637495978E-2</v>
      </c>
      <c r="CW14" s="48">
        <f t="shared" si="19"/>
        <v>7.5629588837359098E-3</v>
      </c>
    </row>
    <row r="15" spans="1:101" x14ac:dyDescent="0.25">
      <c r="A15" s="89"/>
      <c r="B15" s="2" t="s">
        <v>7</v>
      </c>
      <c r="C15" s="7">
        <v>3.7949640287661263E-2</v>
      </c>
      <c r="D15" s="7">
        <v>6.6460526315717056E-2</v>
      </c>
      <c r="E15" s="7">
        <v>8.4343051874031974E-2</v>
      </c>
      <c r="F15" s="7">
        <v>5.2910798122209765E-2</v>
      </c>
      <c r="G15" s="7">
        <v>6.3054003723550092E-2</v>
      </c>
      <c r="H15" s="7">
        <f t="shared" si="27"/>
        <v>6.7258011471571899E-2</v>
      </c>
      <c r="I15" s="7">
        <f t="shared" si="28"/>
        <v>7.354148859219177E-2</v>
      </c>
      <c r="J15" s="7">
        <f t="shared" si="29"/>
        <v>5.8394126537387639E-2</v>
      </c>
      <c r="K15" s="7">
        <f t="shared" si="30"/>
        <v>6.6741036991883482E-2</v>
      </c>
      <c r="L15" s="7">
        <v>3.3159722222551376E-2</v>
      </c>
      <c r="M15" s="7">
        <v>6.1384210526389406E-2</v>
      </c>
      <c r="N15" s="7">
        <v>7.2449829609804922E-2</v>
      </c>
      <c r="O15" s="7">
        <v>5.4285714285525921E-2</v>
      </c>
      <c r="P15" s="7">
        <v>4.1138433514721517E-2</v>
      </c>
      <c r="Q15" s="40">
        <f t="shared" si="31"/>
        <v>6.0893636843548496E-2</v>
      </c>
      <c r="R15" s="40">
        <f t="shared" si="32"/>
        <v>6.5765875243712885E-2</v>
      </c>
      <c r="S15" s="40">
        <f t="shared" si="33"/>
        <v>4.7178409054194764E-2</v>
      </c>
      <c r="T15" s="40">
        <f t="shared" si="34"/>
        <v>5.8464303556314434E-2</v>
      </c>
      <c r="U15" s="7">
        <v>3.206018518572476E-2</v>
      </c>
      <c r="V15" s="7">
        <v>5.3697368421019361E-2</v>
      </c>
      <c r="W15" s="7">
        <v>6.374100719413138E-2</v>
      </c>
      <c r="X15" s="7">
        <v>5.3945578231123788E-2</v>
      </c>
      <c r="Y15" s="7">
        <v>4.0473588341708562E-2</v>
      </c>
      <c r="Z15" s="7">
        <f t="shared" si="22"/>
        <v>5.4477207729743411E-2</v>
      </c>
      <c r="AA15" s="7">
        <f t="shared" si="23"/>
        <v>5.7674358530108098E-2</v>
      </c>
      <c r="AB15" s="7">
        <f t="shared" si="24"/>
        <v>4.6662738084429119E-2</v>
      </c>
      <c r="AC15" s="7">
        <f t="shared" si="25"/>
        <v>5.275515718159908E-2</v>
      </c>
      <c r="AD15" s="7">
        <v>3.1134259259888605E-2</v>
      </c>
      <c r="AE15" s="7">
        <v>5.6828947368473909E-2</v>
      </c>
      <c r="AF15" s="7">
        <v>6.5259371450121256E-2</v>
      </c>
      <c r="AG15" s="7">
        <v>3.6870748299427637E-2</v>
      </c>
      <c r="AH15" s="7">
        <v>4.2431693988215752E-2</v>
      </c>
      <c r="AI15" s="7">
        <f t="shared" si="3"/>
        <v>5.4270945968881344E-2</v>
      </c>
      <c r="AJ15" s="7">
        <f t="shared" si="4"/>
        <v>6.0167151175434044E-2</v>
      </c>
      <c r="AK15" s="7">
        <f t="shared" si="15"/>
        <v>3.9876947001203283E-2</v>
      </c>
      <c r="AL15" s="33">
        <f t="shared" si="5"/>
        <v>5.281505161771495E-2</v>
      </c>
      <c r="AM15" s="7">
        <f t="shared" si="36"/>
        <v>3.4945577558003982E-2</v>
      </c>
      <c r="AN15" s="7">
        <f t="shared" si="37"/>
        <v>6.3276845330071607E-2</v>
      </c>
      <c r="AO15" s="7">
        <f t="shared" si="38"/>
        <v>7.6884054610646638E-2</v>
      </c>
      <c r="AP15" s="7">
        <f t="shared" si="39"/>
        <v>5.3773095628446274E-2</v>
      </c>
      <c r="AQ15" s="7">
        <f t="shared" si="40"/>
        <v>4.9309353654672775E-2</v>
      </c>
      <c r="AR15" s="40">
        <f t="shared" si="41"/>
        <v>6.3266506740648515E-2</v>
      </c>
      <c r="AS15" s="40">
        <f t="shared" si="42"/>
        <v>6.866490616575413E-2</v>
      </c>
      <c r="AT15" s="40">
        <f t="shared" si="43"/>
        <v>5.1360035678288091E-2</v>
      </c>
      <c r="AU15" s="40">
        <f t="shared" si="44"/>
        <v>6.1550170238188644E-2</v>
      </c>
      <c r="AV15" s="7">
        <f t="shared" si="45"/>
        <v>3.4255987843251137E-2</v>
      </c>
      <c r="AW15" s="7">
        <f t="shared" si="46"/>
        <v>5.8455937004790542E-2</v>
      </c>
      <c r="AX15" s="7">
        <f t="shared" si="47"/>
        <v>7.1422197334069487E-2</v>
      </c>
      <c r="AY15" s="7">
        <f t="shared" si="48"/>
        <v>5.3559774642543627E-2</v>
      </c>
      <c r="AZ15" s="7">
        <f t="shared" si="49"/>
        <v>4.8892386896976274E-2</v>
      </c>
      <c r="BA15" s="7">
        <f t="shared" si="50"/>
        <v>5.9242355325894086E-2</v>
      </c>
      <c r="BB15" s="7">
        <f t="shared" si="51"/>
        <v>6.3590200616447115E-2</v>
      </c>
      <c r="BC15" s="7">
        <f t="shared" si="52"/>
        <v>5.1036625565634389E-2</v>
      </c>
      <c r="BD15" s="7">
        <f t="shared" si="53"/>
        <v>5.7969600882030584E-2</v>
      </c>
      <c r="BE15" s="7">
        <f t="shared" si="54"/>
        <v>3.367528071498338E-2</v>
      </c>
      <c r="BF15" s="7">
        <f t="shared" si="55"/>
        <v>6.0419949639902652E-2</v>
      </c>
      <c r="BG15" s="7">
        <f t="shared" si="56"/>
        <v>7.237446027666293E-2</v>
      </c>
      <c r="BH15" s="7">
        <f t="shared" si="57"/>
        <v>4.2851061149786165E-2</v>
      </c>
      <c r="BI15" s="7">
        <f t="shared" si="58"/>
        <v>5.0120439676469647E-2</v>
      </c>
      <c r="BJ15" s="7">
        <f t="shared" si="59"/>
        <v>5.9112995437074149E-2</v>
      </c>
      <c r="BK15" s="7">
        <f t="shared" si="60"/>
        <v>6.5153589671707632E-2</v>
      </c>
      <c r="BL15" s="7">
        <f t="shared" si="61"/>
        <v>4.6780823732019562E-2</v>
      </c>
      <c r="BM15" s="33">
        <f t="shared" si="62"/>
        <v>5.8007164498109977E-2</v>
      </c>
      <c r="BN15" s="40">
        <f t="shared" si="63"/>
        <v>3.496159562412373E-2</v>
      </c>
      <c r="BO15" s="40">
        <f t="shared" si="63"/>
        <v>6.3364018475836142E-2</v>
      </c>
      <c r="BP15" s="40">
        <f t="shared" si="63"/>
        <v>7.7096139536835417E-2</v>
      </c>
      <c r="BQ15" s="40">
        <f t="shared" si="63"/>
        <v>5.4100939709940614E-2</v>
      </c>
      <c r="BR15" s="40">
        <f t="shared" si="63"/>
        <v>4.9496122127237863E-2</v>
      </c>
      <c r="BS15" s="40">
        <f t="shared" si="63"/>
        <v>6.3405315162298054E-2</v>
      </c>
      <c r="BT15" s="40">
        <f t="shared" si="63"/>
        <v>6.8796331030536673E-2</v>
      </c>
      <c r="BU15" s="40">
        <f t="shared" si="63"/>
        <v>5.1606401353330479E-2</v>
      </c>
      <c r="BV15" s="40">
        <f t="shared" si="63"/>
        <v>6.16969797442369E-2</v>
      </c>
      <c r="BW15" s="40">
        <f t="shared" si="63"/>
        <v>3.4270288269890634E-2</v>
      </c>
      <c r="BX15" s="40">
        <f t="shared" si="64"/>
        <v>5.8555649654670285E-2</v>
      </c>
      <c r="BY15" s="40">
        <f t="shared" si="64"/>
        <v>7.16177221230693E-2</v>
      </c>
      <c r="BZ15" s="40">
        <f t="shared" si="64"/>
        <v>5.3864381353502667E-2</v>
      </c>
      <c r="CA15" s="40">
        <f t="shared" si="64"/>
        <v>4.9080469350241601E-2</v>
      </c>
      <c r="CB15" s="40">
        <f t="shared" si="64"/>
        <v>5.9378686227024156E-2</v>
      </c>
      <c r="CC15" s="40">
        <f t="shared" si="64"/>
        <v>6.3724596884227866E-2</v>
      </c>
      <c r="CD15" s="40">
        <f t="shared" si="64"/>
        <v>5.1273991803359634E-2</v>
      </c>
      <c r="CE15" s="40">
        <f t="shared" si="64"/>
        <v>5.8113890886931516E-2</v>
      </c>
      <c r="CF15" s="40">
        <f t="shared" si="64"/>
        <v>3.3665823259730041E-2</v>
      </c>
      <c r="CG15" s="40">
        <f t="shared" si="64"/>
        <v>6.0376545638356434E-2</v>
      </c>
      <c r="CH15" s="40">
        <f t="shared" si="65"/>
        <v>7.2377010376382597E-2</v>
      </c>
      <c r="CI15" s="40">
        <f t="shared" si="65"/>
        <v>4.2842901106376875E-2</v>
      </c>
      <c r="CJ15" s="40">
        <f t="shared" si="65"/>
        <v>5.0196642667937989E-2</v>
      </c>
      <c r="CK15" s="40">
        <f t="shared" si="65"/>
        <v>5.9090379838665552E-2</v>
      </c>
      <c r="CL15" s="40">
        <f t="shared" si="65"/>
        <v>6.5125971684880879E-2</v>
      </c>
      <c r="CM15" s="40">
        <f t="shared" si="65"/>
        <v>4.6817462990541653E-2</v>
      </c>
      <c r="CN15" s="48">
        <f t="shared" si="65"/>
        <v>5.799847375169595E-2</v>
      </c>
      <c r="CO15" s="108">
        <f t="shared" si="20"/>
        <v>5.3467353661575331E-2</v>
      </c>
      <c r="CP15" s="40">
        <f t="shared" si="19"/>
        <v>7.0199187240413019E-2</v>
      </c>
      <c r="CQ15" s="40">
        <f t="shared" si="19"/>
        <v>8.7190527448599051E-2</v>
      </c>
      <c r="CR15" s="40">
        <f t="shared" si="19"/>
        <v>5.8390000647795169E-2</v>
      </c>
      <c r="CS15" s="40">
        <f t="shared" si="19"/>
        <v>8.8390001956927824E-2</v>
      </c>
      <c r="CT15" s="40">
        <f t="shared" si="19"/>
        <v>7.2888892508025868E-2</v>
      </c>
      <c r="CU15" s="40">
        <f t="shared" si="19"/>
        <v>7.7014936650088808E-2</v>
      </c>
      <c r="CV15" s="40">
        <f t="shared" si="19"/>
        <v>7.2816479315484642E-2</v>
      </c>
      <c r="CW15" s="48">
        <f t="shared" si="19"/>
        <v>7.4404847063349558E-2</v>
      </c>
    </row>
    <row r="16" spans="1:101" x14ac:dyDescent="0.25">
      <c r="A16" s="89"/>
      <c r="B16" s="2" t="s">
        <v>6</v>
      </c>
      <c r="C16" s="7">
        <v>3.1654676258986249E-2</v>
      </c>
      <c r="D16" s="7">
        <v>9.5497368420742162E-2</v>
      </c>
      <c r="E16" s="7">
        <v>0.15085573646386644</v>
      </c>
      <c r="F16" s="7">
        <v>9.8321596244295997E-2</v>
      </c>
      <c r="G16" s="7">
        <v>9.4245810055411022E-2</v>
      </c>
      <c r="H16" s="7">
        <f t="shared" si="27"/>
        <v>0.10592500667012497</v>
      </c>
      <c r="I16" s="7">
        <f t="shared" si="28"/>
        <v>0.11741767909063523</v>
      </c>
      <c r="J16" s="7">
        <f t="shared" si="29"/>
        <v>9.6118261805255401E-2</v>
      </c>
      <c r="K16" s="7">
        <f t="shared" si="30"/>
        <v>0.10448879461844368</v>
      </c>
      <c r="L16" s="7">
        <v>3.2881944444173118E-2</v>
      </c>
      <c r="M16" s="7">
        <v>6.8107894736393032E-2</v>
      </c>
      <c r="N16" s="7">
        <v>0.10723589549440476</v>
      </c>
      <c r="O16" s="7">
        <v>6.6371882086028733E-2</v>
      </c>
      <c r="P16" s="7">
        <v>5.7149362476785336E-2</v>
      </c>
      <c r="Q16" s="40">
        <f t="shared" si="31"/>
        <v>7.6097424850124856E-2</v>
      </c>
      <c r="R16" s="40">
        <f t="shared" si="32"/>
        <v>8.3601449962574584E-2</v>
      </c>
      <c r="S16" s="40">
        <f t="shared" si="33"/>
        <v>6.1386268482158064E-2</v>
      </c>
      <c r="T16" s="40">
        <f t="shared" si="34"/>
        <v>7.3767347154342716E-2</v>
      </c>
      <c r="U16" s="7">
        <v>3.6527777777650185E-2</v>
      </c>
      <c r="V16" s="7">
        <v>6.0355263157407302E-2</v>
      </c>
      <c r="W16" s="7">
        <v>9.6486179477756104E-2</v>
      </c>
      <c r="X16" s="7">
        <v>5.0272108843721713E-2</v>
      </c>
      <c r="Y16" s="7">
        <v>5.5091074680810148E-2</v>
      </c>
      <c r="Z16" s="7">
        <f t="shared" si="22"/>
        <v>6.7657394096863707E-2</v>
      </c>
      <c r="AA16" s="7">
        <f t="shared" si="23"/>
        <v>7.4662059736254879E-2</v>
      </c>
      <c r="AB16" s="7">
        <f t="shared" si="24"/>
        <v>5.2877199713888705E-2</v>
      </c>
      <c r="AC16" s="7">
        <f t="shared" si="25"/>
        <v>6.6112090940662407E-2</v>
      </c>
      <c r="AD16" s="7">
        <v>3.7800925925721332E-2</v>
      </c>
      <c r="AE16" s="7">
        <v>5.3434210526008476E-2</v>
      </c>
      <c r="AF16" s="7">
        <v>7.1927300265068675E-2</v>
      </c>
      <c r="AG16" s="7">
        <v>3.9954648526410057E-2</v>
      </c>
      <c r="AH16" s="7">
        <v>5.2723132968492702E-2</v>
      </c>
      <c r="AI16" s="7">
        <f t="shared" si="3"/>
        <v>5.5811027989958691E-2</v>
      </c>
      <c r="AJ16" s="7">
        <f t="shared" si="4"/>
        <v>6.0756938537257367E-2</v>
      </c>
      <c r="AK16" s="7">
        <f t="shared" si="15"/>
        <v>4.6857179768680916E-2</v>
      </c>
      <c r="AL16" s="33">
        <f t="shared" si="5"/>
        <v>5.5431303922417186E-2</v>
      </c>
      <c r="AM16" s="7">
        <f t="shared" si="36"/>
        <v>3.2424374313169857E-2</v>
      </c>
      <c r="AN16" s="7">
        <f t="shared" si="37"/>
        <v>7.8319684802432829E-2</v>
      </c>
      <c r="AO16" s="7">
        <f t="shared" si="38"/>
        <v>0.1234989556695521</v>
      </c>
      <c r="AP16" s="7">
        <f t="shared" si="39"/>
        <v>7.8283895343904439E-2</v>
      </c>
      <c r="AQ16" s="7">
        <f t="shared" si="40"/>
        <v>7.0980264787450814E-2</v>
      </c>
      <c r="AR16" s="40">
        <f t="shared" si="41"/>
        <v>8.7218230135898439E-2</v>
      </c>
      <c r="AS16" s="40">
        <f t="shared" si="42"/>
        <v>9.6209367758314485E-2</v>
      </c>
      <c r="AT16" s="40">
        <f t="shared" si="43"/>
        <v>7.4335616413339176E-2</v>
      </c>
      <c r="AU16" s="40">
        <f t="shared" si="44"/>
        <v>8.5221418000820351E-2</v>
      </c>
      <c r="AV16" s="7">
        <f t="shared" si="45"/>
        <v>3.4710908631035972E-2</v>
      </c>
      <c r="AW16" s="7">
        <f t="shared" si="46"/>
        <v>7.3457515707550658E-2</v>
      </c>
      <c r="AX16" s="7">
        <f t="shared" si="47"/>
        <v>0.11675712401375878</v>
      </c>
      <c r="AY16" s="7">
        <f t="shared" si="48"/>
        <v>6.8186702010799169E-2</v>
      </c>
      <c r="AZ16" s="7">
        <f t="shared" si="49"/>
        <v>6.9689381400564396E-2</v>
      </c>
      <c r="BA16" s="7">
        <f t="shared" si="50"/>
        <v>8.1924949232469998E-2</v>
      </c>
      <c r="BB16" s="7">
        <f t="shared" si="51"/>
        <v>9.0602906720836707E-2</v>
      </c>
      <c r="BC16" s="7">
        <f t="shared" si="52"/>
        <v>6.8999037373074876E-2</v>
      </c>
      <c r="BD16" s="7">
        <f t="shared" si="53"/>
        <v>8.0420319200194684E-2</v>
      </c>
      <c r="BE16" s="7">
        <f t="shared" si="54"/>
        <v>3.5509380932433256E-2</v>
      </c>
      <c r="BF16" s="7">
        <f t="shared" si="55"/>
        <v>6.9116882741106653E-2</v>
      </c>
      <c r="BG16" s="7">
        <f t="shared" si="56"/>
        <v>0.10135468649350515</v>
      </c>
      <c r="BH16" s="7">
        <f t="shared" si="57"/>
        <v>6.1715965438138641E-2</v>
      </c>
      <c r="BI16" s="7">
        <f t="shared" si="58"/>
        <v>6.8204294318221892E-2</v>
      </c>
      <c r="BJ16" s="7">
        <f t="shared" si="59"/>
        <v>7.4495338450012466E-2</v>
      </c>
      <c r="BK16" s="7">
        <f t="shared" si="60"/>
        <v>8.1882119480331472E-2</v>
      </c>
      <c r="BL16" s="7">
        <f t="shared" si="61"/>
        <v>6.5223499398652907E-2</v>
      </c>
      <c r="BM16" s="33">
        <f t="shared" si="62"/>
        <v>7.3721717309980159E-2</v>
      </c>
      <c r="BN16" s="40">
        <f t="shared" si="63"/>
        <v>3.243923673090434E-2</v>
      </c>
      <c r="BO16" s="40">
        <f t="shared" si="63"/>
        <v>7.8427581668401747E-2</v>
      </c>
      <c r="BP16" s="40">
        <f t="shared" si="63"/>
        <v>0.12383962795888713</v>
      </c>
      <c r="BQ16" s="40">
        <f t="shared" si="63"/>
        <v>7.8761176993117216E-2</v>
      </c>
      <c r="BR16" s="40">
        <f t="shared" si="63"/>
        <v>7.1249115921242986E-2</v>
      </c>
      <c r="BS16" s="40">
        <f t="shared" si="63"/>
        <v>8.740958928448965E-2</v>
      </c>
      <c r="BT16" s="40">
        <f t="shared" si="63"/>
        <v>9.6393512816605659E-2</v>
      </c>
      <c r="BU16" s="40">
        <f t="shared" si="63"/>
        <v>7.4692192184276696E-2</v>
      </c>
      <c r="BV16" s="40">
        <f t="shared" si="63"/>
        <v>8.542468818241393E-2</v>
      </c>
      <c r="BW16" s="40">
        <f t="shared" si="63"/>
        <v>3.4725398967871093E-2</v>
      </c>
      <c r="BX16" s="40">
        <f t="shared" si="64"/>
        <v>7.3582817668653128E-2</v>
      </c>
      <c r="BY16" s="40">
        <f t="shared" si="64"/>
        <v>0.1170767573054963</v>
      </c>
      <c r="BZ16" s="40">
        <f t="shared" si="64"/>
        <v>6.8574495409282885E-2</v>
      </c>
      <c r="CA16" s="40">
        <f t="shared" si="64"/>
        <v>6.9957467101677343E-2</v>
      </c>
      <c r="CB16" s="40">
        <f t="shared" si="64"/>
        <v>8.2113478234945636E-2</v>
      </c>
      <c r="CC16" s="40">
        <f t="shared" si="64"/>
        <v>9.0794393654284405E-2</v>
      </c>
      <c r="CD16" s="40">
        <f t="shared" si="64"/>
        <v>6.9319944990426027E-2</v>
      </c>
      <c r="CE16" s="40">
        <f t="shared" si="64"/>
        <v>8.0620490463666816E-2</v>
      </c>
      <c r="CF16" s="40">
        <f t="shared" si="64"/>
        <v>3.5499408383604797E-2</v>
      </c>
      <c r="CG16" s="40">
        <f t="shared" si="64"/>
        <v>6.9067231106121119E-2</v>
      </c>
      <c r="CH16" s="40">
        <f t="shared" si="65"/>
        <v>0.10135825770573424</v>
      </c>
      <c r="CI16" s="40">
        <f t="shared" si="65"/>
        <v>6.1704212988059032E-2</v>
      </c>
      <c r="CJ16" s="40">
        <f t="shared" si="65"/>
        <v>6.8307991957180875E-2</v>
      </c>
      <c r="CK16" s="40">
        <f t="shared" si="65"/>
        <v>7.4466837836141678E-2</v>
      </c>
      <c r="CL16" s="40">
        <f t="shared" si="65"/>
        <v>8.18474104288648E-2</v>
      </c>
      <c r="CM16" s="40">
        <f t="shared" si="65"/>
        <v>6.5274583164724925E-2</v>
      </c>
      <c r="CN16" s="48">
        <f t="shared" si="65"/>
        <v>7.3710672178643522E-2</v>
      </c>
      <c r="CO16" s="108">
        <f t="shared" si="20"/>
        <v>4.4598361348162176E-2</v>
      </c>
      <c r="CP16" s="40">
        <f t="shared" si="19"/>
        <v>0.10086946370072628</v>
      </c>
      <c r="CQ16" s="40">
        <f t="shared" si="19"/>
        <v>0.15594872296743453</v>
      </c>
      <c r="CR16" s="40">
        <f t="shared" si="19"/>
        <v>0.10850333527641241</v>
      </c>
      <c r="CS16" s="40">
        <f t="shared" si="19"/>
        <v>0.13211512105961171</v>
      </c>
      <c r="CT16" s="40">
        <f t="shared" si="19"/>
        <v>0.11479311172251967</v>
      </c>
      <c r="CU16" s="40">
        <f t="shared" si="19"/>
        <v>0.1229634494742313</v>
      </c>
      <c r="CV16" s="40">
        <f t="shared" si="19"/>
        <v>0.11985783224450693</v>
      </c>
      <c r="CW16" s="48">
        <f t="shared" si="19"/>
        <v>0.11648714394959903</v>
      </c>
    </row>
    <row r="17" spans="1:101" x14ac:dyDescent="0.25">
      <c r="A17" s="89"/>
      <c r="B17" s="2" t="s">
        <v>5</v>
      </c>
      <c r="C17" s="7">
        <v>0.12434052757842083</v>
      </c>
      <c r="D17" s="7">
        <v>0.27670000000031247</v>
      </c>
      <c r="E17" s="7">
        <v>0.23757288905591228</v>
      </c>
      <c r="F17" s="7">
        <v>0.1890140845074306</v>
      </c>
      <c r="G17" s="7">
        <v>0.13354748603361802</v>
      </c>
      <c r="H17" s="7">
        <f t="shared" si="27"/>
        <v>0.23789501745988245</v>
      </c>
      <c r="I17" s="7">
        <f t="shared" si="28"/>
        <v>0.26120679711455375</v>
      </c>
      <c r="J17" s="7">
        <f t="shared" si="29"/>
        <v>0.15902932550140894</v>
      </c>
      <c r="K17" s="7">
        <f t="shared" si="30"/>
        <v>0.2250632117166014</v>
      </c>
      <c r="L17" s="7">
        <v>0.13557870370479347</v>
      </c>
      <c r="M17" s="7">
        <v>0.28919473684250535</v>
      </c>
      <c r="N17" s="7">
        <v>0.23184399848424031</v>
      </c>
      <c r="O17" s="7">
        <v>0.15190476190466551</v>
      </c>
      <c r="P17" s="7">
        <v>0.11624772313301245</v>
      </c>
      <c r="Q17" s="40">
        <f t="shared" si="31"/>
        <v>0.23876334681887584</v>
      </c>
      <c r="R17" s="40">
        <f t="shared" si="32"/>
        <v>0.26648550522314823</v>
      </c>
      <c r="S17" s="40">
        <f t="shared" si="33"/>
        <v>0.13262887796991921</v>
      </c>
      <c r="T17" s="40">
        <f t="shared" si="34"/>
        <v>0.22369737772343234</v>
      </c>
      <c r="U17" s="7">
        <v>0.11671296296380246</v>
      </c>
      <c r="V17" s="7">
        <v>0.20945526315819188</v>
      </c>
      <c r="W17" s="7">
        <v>0.17617947746953402</v>
      </c>
      <c r="X17" s="7">
        <v>0.10884353741534181</v>
      </c>
      <c r="Y17" s="7">
        <v>9.2103825136751805E-2</v>
      </c>
      <c r="Z17" s="7">
        <f t="shared" si="22"/>
        <v>0.1773091814436642</v>
      </c>
      <c r="AA17" s="7">
        <f t="shared" si="23"/>
        <v>0.19627901563023104</v>
      </c>
      <c r="AB17" s="7">
        <f t="shared" si="24"/>
        <v>9.9794195066709376E-2</v>
      </c>
      <c r="AC17" s="7">
        <f t="shared" si="25"/>
        <v>0.16683132379362545</v>
      </c>
      <c r="AD17" s="7">
        <v>0.11196759259338153</v>
      </c>
      <c r="AE17" s="7">
        <v>0.18925789473710991</v>
      </c>
      <c r="AF17" s="7">
        <v>0.16637637258507354</v>
      </c>
      <c r="AG17" s="7">
        <v>8.7188208617307555E-2</v>
      </c>
      <c r="AH17" s="7">
        <v>8.6347905282409668E-2</v>
      </c>
      <c r="AI17" s="7">
        <f t="shared" si="3"/>
        <v>0.16178181522898888</v>
      </c>
      <c r="AJ17" s="7">
        <f t="shared" si="4"/>
        <v>0.18019747457114774</v>
      </c>
      <c r="AK17" s="7">
        <f t="shared" si="15"/>
        <v>8.6733947968878483E-2</v>
      </c>
      <c r="AL17" s="33">
        <f t="shared" si="5"/>
        <v>0.15250557011173235</v>
      </c>
      <c r="AM17" s="7">
        <f t="shared" si="36"/>
        <v>0.13138870368324232</v>
      </c>
      <c r="AN17" s="7">
        <f t="shared" si="37"/>
        <v>0.28453624537117067</v>
      </c>
      <c r="AO17" s="7">
        <f t="shared" si="38"/>
        <v>0.23397993685616522</v>
      </c>
      <c r="AP17" s="7">
        <f t="shared" si="39"/>
        <v>0.1657404644917117</v>
      </c>
      <c r="AQ17" s="7">
        <f t="shared" si="40"/>
        <v>0.1226977027481445</v>
      </c>
      <c r="AR17" s="40">
        <f t="shared" si="41"/>
        <v>0.238439602112263</v>
      </c>
      <c r="AS17" s="40">
        <f t="shared" si="42"/>
        <v>0.26451741121571676</v>
      </c>
      <c r="AT17" s="40">
        <f t="shared" si="43"/>
        <v>0.14247192318312912</v>
      </c>
      <c r="AU17" s="40">
        <f t="shared" si="44"/>
        <v>0.22420661021778557</v>
      </c>
      <c r="AV17" s="7">
        <f t="shared" si="45"/>
        <v>0.11955679594348272</v>
      </c>
      <c r="AW17" s="7">
        <f t="shared" si="46"/>
        <v>0.23452654213169821</v>
      </c>
      <c r="AX17" s="7">
        <f t="shared" si="47"/>
        <v>0.19906916997634233</v>
      </c>
      <c r="AY17" s="7">
        <f t="shared" si="48"/>
        <v>0.13873402767517401</v>
      </c>
      <c r="AZ17" s="7">
        <f t="shared" si="49"/>
        <v>0.10755552638243046</v>
      </c>
      <c r="BA17" s="7">
        <f t="shared" si="50"/>
        <v>0.19989778046178497</v>
      </c>
      <c r="BB17" s="7">
        <f t="shared" si="51"/>
        <v>0.22048644953760388</v>
      </c>
      <c r="BC17" s="7">
        <f t="shared" si="52"/>
        <v>0.12187920201152286</v>
      </c>
      <c r="BD17" s="7">
        <f t="shared" si="53"/>
        <v>0.18854228551095059</v>
      </c>
      <c r="BE17" s="7">
        <f t="shared" si="54"/>
        <v>0.11658067191079022</v>
      </c>
      <c r="BF17" s="7">
        <f t="shared" si="55"/>
        <v>0.22185948585094797</v>
      </c>
      <c r="BG17" s="7">
        <f t="shared" si="56"/>
        <v>0.19292101845933859</v>
      </c>
      <c r="BH17" s="7">
        <f t="shared" si="57"/>
        <v>0.12515259157201672</v>
      </c>
      <c r="BI17" s="7">
        <f t="shared" si="58"/>
        <v>0.10394562239779374</v>
      </c>
      <c r="BJ17" s="7">
        <f t="shared" si="59"/>
        <v>0.1901595800372281</v>
      </c>
      <c r="BK17" s="7">
        <f t="shared" si="60"/>
        <v>0.21040069076796256</v>
      </c>
      <c r="BL17" s="7">
        <f t="shared" si="61"/>
        <v>0.11368828913714818</v>
      </c>
      <c r="BM17" s="33">
        <f t="shared" si="62"/>
        <v>0.17955769284672549</v>
      </c>
      <c r="BN17" s="40">
        <f t="shared" si="63"/>
        <v>0.1314489285554595</v>
      </c>
      <c r="BO17" s="40">
        <f t="shared" si="63"/>
        <v>0.28492823582934929</v>
      </c>
      <c r="BP17" s="40">
        <f t="shared" si="63"/>
        <v>0.23462537130793934</v>
      </c>
      <c r="BQ17" s="40">
        <f t="shared" si="63"/>
        <v>0.16675095179419433</v>
      </c>
      <c r="BR17" s="40">
        <f t="shared" si="63"/>
        <v>0.12316244342777302</v>
      </c>
      <c r="BS17" s="40">
        <f t="shared" si="63"/>
        <v>0.23896274502836592</v>
      </c>
      <c r="BT17" s="40">
        <f t="shared" si="63"/>
        <v>0.26502369844368934</v>
      </c>
      <c r="BU17" s="40">
        <f t="shared" si="63"/>
        <v>0.14315533765249322</v>
      </c>
      <c r="BV17" s="40">
        <f t="shared" si="63"/>
        <v>0.22474138797016949</v>
      </c>
      <c r="BW17" s="40">
        <f t="shared" si="63"/>
        <v>0.11960670585113059</v>
      </c>
      <c r="BX17" s="40">
        <f t="shared" si="64"/>
        <v>0.23492659153953116</v>
      </c>
      <c r="BY17" s="40">
        <f t="shared" si="64"/>
        <v>0.19961414001239339</v>
      </c>
      <c r="BZ17" s="40">
        <f t="shared" si="64"/>
        <v>0.13952303987976736</v>
      </c>
      <c r="CA17" s="40">
        <f t="shared" si="64"/>
        <v>0.10796927806337984</v>
      </c>
      <c r="CB17" s="40">
        <f t="shared" si="64"/>
        <v>0.20035779330891673</v>
      </c>
      <c r="CC17" s="40">
        <f t="shared" si="64"/>
        <v>0.22095244202743441</v>
      </c>
      <c r="CD17" s="40">
        <f t="shared" si="64"/>
        <v>0.12244604998232425</v>
      </c>
      <c r="CE17" s="40">
        <f t="shared" si="64"/>
        <v>0.18901157919050812</v>
      </c>
      <c r="CF17" s="40">
        <f t="shared" si="64"/>
        <v>0.11654793108533631</v>
      </c>
      <c r="CG17" s="40">
        <f t="shared" si="64"/>
        <v>0.2217001082029309</v>
      </c>
      <c r="CH17" s="40">
        <f t="shared" si="65"/>
        <v>0.19292781599307096</v>
      </c>
      <c r="CI17" s="40">
        <f t="shared" si="65"/>
        <v>0.12512875900982082</v>
      </c>
      <c r="CJ17" s="40">
        <f t="shared" si="65"/>
        <v>0.10410366106281506</v>
      </c>
      <c r="CK17" s="40">
        <f t="shared" si="65"/>
        <v>0.19008682830702273</v>
      </c>
      <c r="CL17" s="40">
        <f t="shared" si="65"/>
        <v>0.21031150391678141</v>
      </c>
      <c r="CM17" s="40">
        <f t="shared" si="65"/>
        <v>0.11377733106254248</v>
      </c>
      <c r="CN17" s="48">
        <f t="shared" si="65"/>
        <v>0.17953079116330897</v>
      </c>
      <c r="CO17" s="108">
        <f t="shared" si="20"/>
        <v>0.17518371484179346</v>
      </c>
      <c r="CP17" s="40">
        <f t="shared" si="19"/>
        <v>0.29226544215390399</v>
      </c>
      <c r="CQ17" s="40">
        <f t="shared" si="19"/>
        <v>0.24559350229832122</v>
      </c>
      <c r="CR17" s="40">
        <f t="shared" si="19"/>
        <v>0.20858752671505446</v>
      </c>
      <c r="CS17" s="40">
        <f t="shared" si="19"/>
        <v>0.18720877112908063</v>
      </c>
      <c r="CT17" s="40">
        <f t="shared" si="19"/>
        <v>0.25781173092156329</v>
      </c>
      <c r="CU17" s="40">
        <f t="shared" si="19"/>
        <v>0.27354389090358788</v>
      </c>
      <c r="CV17" s="40">
        <f t="shared" si="19"/>
        <v>0.19830685511691992</v>
      </c>
      <c r="CW17" s="48">
        <f t="shared" si="19"/>
        <v>0.25090700717455861</v>
      </c>
    </row>
    <row r="18" spans="1:101" x14ac:dyDescent="0.25">
      <c r="A18" s="89"/>
      <c r="B18" s="2" t="s">
        <v>4</v>
      </c>
      <c r="C18" s="7">
        <v>1.0731414868127415E-2</v>
      </c>
      <c r="D18" s="7">
        <v>3.8268421052277651E-2</v>
      </c>
      <c r="E18" s="7">
        <v>0.10483150321854903</v>
      </c>
      <c r="F18" s="7">
        <v>9.7805164320121027E-2</v>
      </c>
      <c r="G18" s="7">
        <v>4.7728119181460027E-2</v>
      </c>
      <c r="H18" s="7">
        <f t="shared" si="27"/>
        <v>6.2786922747622431E-2</v>
      </c>
      <c r="I18" s="7">
        <f t="shared" si="28"/>
        <v>6.4625474047294768E-2</v>
      </c>
      <c r="J18" s="7">
        <f t="shared" si="29"/>
        <v>7.0733950805462423E-2</v>
      </c>
      <c r="K18" s="7">
        <f t="shared" si="30"/>
        <v>6.0935114281757886E-2</v>
      </c>
      <c r="L18" s="7">
        <v>1.1226851851860448E-2</v>
      </c>
      <c r="M18" s="7">
        <v>3.2649999999526669E-2</v>
      </c>
      <c r="N18" s="7">
        <v>8.6274138583818466E-2</v>
      </c>
      <c r="O18" s="7">
        <v>7.1451247166356757E-2</v>
      </c>
      <c r="P18" s="7">
        <v>4.4826958106070222E-2</v>
      </c>
      <c r="Q18" s="40">
        <f t="shared" si="31"/>
        <v>5.1392467604202366E-2</v>
      </c>
      <c r="R18" s="40">
        <f t="shared" si="32"/>
        <v>5.3883606023775669E-2</v>
      </c>
      <c r="S18" s="40">
        <f t="shared" si="33"/>
        <v>5.7058388885056849E-2</v>
      </c>
      <c r="T18" s="40">
        <f t="shared" si="34"/>
        <v>5.0585094958830006E-2</v>
      </c>
      <c r="U18" s="7">
        <v>1.0069444444443087E-2</v>
      </c>
      <c r="V18" s="7">
        <v>3.1413157894377049E-2</v>
      </c>
      <c r="W18" s="7">
        <v>9.1881862930546773E-2</v>
      </c>
      <c r="X18" s="7">
        <v>7.9750566894209729E-2</v>
      </c>
      <c r="Y18" s="7">
        <v>4.3770491803666184E-2</v>
      </c>
      <c r="Z18" s="7">
        <f t="shared" si="22"/>
        <v>5.3396493618031803E-2</v>
      </c>
      <c r="AA18" s="7">
        <f t="shared" si="23"/>
        <v>5.5357014027679376E-2</v>
      </c>
      <c r="AB18" s="7">
        <f t="shared" si="24"/>
        <v>6.0300052345028034E-2</v>
      </c>
      <c r="AC18" s="7">
        <f t="shared" si="25"/>
        <v>5.2212766665624764E-2</v>
      </c>
      <c r="AD18" s="7">
        <v>8.043981481487137E-3</v>
      </c>
      <c r="AE18" s="7">
        <v>3.5097368420673264E-2</v>
      </c>
      <c r="AF18" s="7">
        <v>8.4680045437182813E-2</v>
      </c>
      <c r="AG18" s="7">
        <v>7.0975056690321073E-2</v>
      </c>
      <c r="AH18" s="7">
        <v>4.2914389800056581E-2</v>
      </c>
      <c r="AI18" s="7">
        <f t="shared" si="3"/>
        <v>5.1648747622501628E-2</v>
      </c>
      <c r="AJ18" s="7">
        <f t="shared" si="4"/>
        <v>5.4730672697276661E-2</v>
      </c>
      <c r="AK18" s="7">
        <f t="shared" si="15"/>
        <v>5.5805705091266776E-2</v>
      </c>
      <c r="AL18" s="33">
        <f t="shared" si="5"/>
        <v>5.0574667753644165E-2</v>
      </c>
      <c r="AM18" s="7">
        <f t="shared" si="36"/>
        <v>1.1042134959263688E-2</v>
      </c>
      <c r="AN18" s="7">
        <f t="shared" si="37"/>
        <v>3.4744751324598533E-2</v>
      </c>
      <c r="AO18" s="7">
        <f t="shared" si="38"/>
        <v>9.3192997778148517E-2</v>
      </c>
      <c r="AP18" s="7">
        <f t="shared" si="39"/>
        <v>8.1276944165632303E-2</v>
      </c>
      <c r="AQ18" s="7">
        <f t="shared" si="40"/>
        <v>4.5908616271213273E-2</v>
      </c>
      <c r="AR18" s="40">
        <f t="shared" si="41"/>
        <v>5.564073411645748E-2</v>
      </c>
      <c r="AS18" s="40">
        <f t="shared" si="42"/>
        <v>5.788856436789909E-2</v>
      </c>
      <c r="AT18" s="40">
        <f t="shared" si="43"/>
        <v>6.2157134811164569E-2</v>
      </c>
      <c r="AU18" s="40">
        <f t="shared" si="44"/>
        <v>5.4443957882712675E-2</v>
      </c>
      <c r="AV18" s="7">
        <f t="shared" si="45"/>
        <v>1.0316251048852376E-2</v>
      </c>
      <c r="AW18" s="7">
        <f t="shared" si="46"/>
        <v>3.3969048855361082E-2</v>
      </c>
      <c r="AX18" s="7">
        <f t="shared" si="47"/>
        <v>9.6709958920115718E-2</v>
      </c>
      <c r="AY18" s="7">
        <f t="shared" si="48"/>
        <v>8.6481976221933363E-2</v>
      </c>
      <c r="AZ18" s="7">
        <f t="shared" si="49"/>
        <v>4.5246038957561872E-2</v>
      </c>
      <c r="BA18" s="7">
        <f t="shared" si="50"/>
        <v>5.6897586483361282E-2</v>
      </c>
      <c r="BB18" s="7">
        <f t="shared" si="51"/>
        <v>5.8812632381159413E-2</v>
      </c>
      <c r="BC18" s="7">
        <f t="shared" si="52"/>
        <v>6.4190188456304087E-2</v>
      </c>
      <c r="BD18" s="7">
        <f t="shared" si="53"/>
        <v>5.5464774490436339E-2</v>
      </c>
      <c r="BE18" s="7">
        <f t="shared" si="54"/>
        <v>9.0459542056479016E-3</v>
      </c>
      <c r="BF18" s="7">
        <f t="shared" si="55"/>
        <v>3.6279651955417151E-2</v>
      </c>
      <c r="BG18" s="7">
        <f t="shared" si="56"/>
        <v>9.219324042440756E-2</v>
      </c>
      <c r="BH18" s="7">
        <f t="shared" si="57"/>
        <v>8.0978294785448435E-2</v>
      </c>
      <c r="BI18" s="7">
        <f t="shared" si="58"/>
        <v>4.4709122858607786E-2</v>
      </c>
      <c r="BJ18" s="7">
        <f t="shared" si="59"/>
        <v>5.5801463640608749E-2</v>
      </c>
      <c r="BK18" s="7">
        <f t="shared" si="60"/>
        <v>5.8419813835804281E-2</v>
      </c>
      <c r="BL18" s="7">
        <f t="shared" si="61"/>
        <v>6.1371497009887456E-2</v>
      </c>
      <c r="BM18" s="33">
        <f t="shared" si="62"/>
        <v>5.4437418318142361E-2</v>
      </c>
      <c r="BN18" s="40">
        <f t="shared" si="63"/>
        <v>1.1047196362171883E-2</v>
      </c>
      <c r="BO18" s="40">
        <f t="shared" si="63"/>
        <v>3.4792617321330391E-2</v>
      </c>
      <c r="BP18" s="40">
        <f t="shared" si="63"/>
        <v>9.3450070979544844E-2</v>
      </c>
      <c r="BQ18" s="40">
        <f t="shared" si="63"/>
        <v>8.1772473850044824E-2</v>
      </c>
      <c r="BR18" s="40">
        <f t="shared" si="63"/>
        <v>4.6082503809845389E-2</v>
      </c>
      <c r="BS18" s="40">
        <f t="shared" si="63"/>
        <v>5.5762811387355143E-2</v>
      </c>
      <c r="BT18" s="40">
        <f t="shared" si="63"/>
        <v>5.7999363277696496E-2</v>
      </c>
      <c r="BU18" s="40">
        <f t="shared" si="63"/>
        <v>6.2455292401481961E-2</v>
      </c>
      <c r="BV18" s="40">
        <f t="shared" si="63"/>
        <v>5.4573817646432932E-2</v>
      </c>
      <c r="BW18" s="40">
        <f t="shared" si="63"/>
        <v>1.0320557647511676E-2</v>
      </c>
      <c r="BX18" s="40">
        <f t="shared" si="64"/>
        <v>3.4026992394526064E-2</v>
      </c>
      <c r="BY18" s="40">
        <f t="shared" si="64"/>
        <v>9.6974711266274868E-2</v>
      </c>
      <c r="BZ18" s="40">
        <f t="shared" si="64"/>
        <v>8.6973819036993985E-2</v>
      </c>
      <c r="CA18" s="40">
        <f t="shared" si="64"/>
        <v>4.5420094399477778E-2</v>
      </c>
      <c r="CB18" s="40">
        <f t="shared" si="64"/>
        <v>5.702852150771559E-2</v>
      </c>
      <c r="CC18" s="40">
        <f t="shared" si="64"/>
        <v>5.8936931380278224E-2</v>
      </c>
      <c r="CD18" s="40">
        <f t="shared" si="64"/>
        <v>6.4488730598616234E-2</v>
      </c>
      <c r="CE18" s="40">
        <f t="shared" si="64"/>
        <v>5.5602829823943649E-2</v>
      </c>
      <c r="CF18" s="40">
        <f t="shared" si="64"/>
        <v>9.0434137158492359E-3</v>
      </c>
      <c r="CG18" s="40">
        <f t="shared" si="64"/>
        <v>3.6253589668391852E-2</v>
      </c>
      <c r="CH18" s="40">
        <f t="shared" si="65"/>
        <v>9.2196488834905721E-2</v>
      </c>
      <c r="CI18" s="40">
        <f t="shared" si="65"/>
        <v>8.0962874247825126E-2</v>
      </c>
      <c r="CJ18" s="40">
        <f t="shared" si="65"/>
        <v>4.4777098497483736E-2</v>
      </c>
      <c r="CK18" s="40">
        <f t="shared" si="65"/>
        <v>5.5780114976360276E-2</v>
      </c>
      <c r="CL18" s="40">
        <f t="shared" si="65"/>
        <v>5.8395050232492973E-2</v>
      </c>
      <c r="CM18" s="40">
        <f t="shared" si="65"/>
        <v>6.1419563845087156E-2</v>
      </c>
      <c r="CN18" s="48">
        <f t="shared" si="65"/>
        <v>5.4429262398056795E-2</v>
      </c>
      <c r="CO18" s="108">
        <f t="shared" si="20"/>
        <v>1.5119520229808663E-2</v>
      </c>
      <c r="CP18" s="40">
        <f t="shared" si="19"/>
        <v>4.0421167326935549E-2</v>
      </c>
      <c r="CQ18" s="40">
        <f t="shared" si="19"/>
        <v>0.10837068206289287</v>
      </c>
      <c r="CR18" s="40">
        <f t="shared" si="19"/>
        <v>0.10793342400201678</v>
      </c>
      <c r="CS18" s="40">
        <f t="shared" si="19"/>
        <v>6.6905958364608886E-2</v>
      </c>
      <c r="CT18" s="40">
        <f t="shared" si="19"/>
        <v>6.804348155603028E-2</v>
      </c>
      <c r="CU18" s="40">
        <f t="shared" si="19"/>
        <v>6.7677808608606393E-2</v>
      </c>
      <c r="CV18" s="40">
        <f t="shared" si="19"/>
        <v>8.8204029602715658E-2</v>
      </c>
      <c r="CW18" s="48">
        <f t="shared" si="19"/>
        <v>6.7932235746850866E-2</v>
      </c>
    </row>
    <row r="19" spans="1:101" x14ac:dyDescent="0.25">
      <c r="A19" s="89"/>
      <c r="B19" s="2" t="s">
        <v>3</v>
      </c>
      <c r="C19" s="7">
        <v>5.3357314149166633E-3</v>
      </c>
      <c r="D19" s="7">
        <v>3.1078947367845539E-3</v>
      </c>
      <c r="E19" s="7">
        <v>9.3411586519718953E-3</v>
      </c>
      <c r="F19" s="7">
        <v>1.4295774647961395E-2</v>
      </c>
      <c r="G19" s="7">
        <v>4.4227188080655294E-3</v>
      </c>
      <c r="H19" s="7">
        <f t="shared" si="27"/>
        <v>6.5892732945309184E-3</v>
      </c>
      <c r="I19" s="7">
        <f t="shared" si="28"/>
        <v>5.5760867434907786E-3</v>
      </c>
      <c r="J19" s="7">
        <f t="shared" si="29"/>
        <v>8.9584868358731553E-3</v>
      </c>
      <c r="K19" s="7">
        <f t="shared" si="30"/>
        <v>6.3228481484583175E-3</v>
      </c>
      <c r="L19" s="7">
        <v>5.4398148148713694E-3</v>
      </c>
      <c r="M19" s="7">
        <v>3.460526315787517E-3</v>
      </c>
      <c r="N19" s="7">
        <v>5.8121923514295494E-3</v>
      </c>
      <c r="O19" s="7">
        <v>9.3650793650584367E-3</v>
      </c>
      <c r="P19" s="7">
        <v>2.668488160108058E-3</v>
      </c>
      <c r="Q19" s="40">
        <f t="shared" si="31"/>
        <v>5.0969748218248371E-3</v>
      </c>
      <c r="R19" s="40">
        <f t="shared" si="32"/>
        <v>4.3917179660354477E-3</v>
      </c>
      <c r="S19" s="40">
        <f t="shared" si="33"/>
        <v>5.7449606094963357E-3</v>
      </c>
      <c r="T19" s="40">
        <f t="shared" si="34"/>
        <v>4.7983393997179059E-3</v>
      </c>
      <c r="U19" s="7">
        <v>5.1504629629925977E-3</v>
      </c>
      <c r="V19" s="7">
        <v>2.3947368421561601E-3</v>
      </c>
      <c r="W19" s="7">
        <v>5.4714123438348149E-3</v>
      </c>
      <c r="X19" s="7">
        <v>2.7891156462156704E-3</v>
      </c>
      <c r="Y19" s="7">
        <v>2.3041894351452162E-3</v>
      </c>
      <c r="Z19" s="7">
        <f t="shared" si="22"/>
        <v>3.6800725987404257E-3</v>
      </c>
      <c r="AA19" s="7">
        <f t="shared" si="23"/>
        <v>3.6130112460314345E-3</v>
      </c>
      <c r="AB19" s="7">
        <f t="shared" si="24"/>
        <v>2.5269687690907695E-3</v>
      </c>
      <c r="AC19" s="7">
        <f t="shared" si="25"/>
        <v>3.510877743439222E-3</v>
      </c>
      <c r="AD19" s="7">
        <v>4.8032407407771613E-3</v>
      </c>
      <c r="AE19" s="7">
        <v>2.1315789473997423E-3</v>
      </c>
      <c r="AF19" s="7">
        <v>4.1272245361235497E-3</v>
      </c>
      <c r="AG19" s="7">
        <v>2.7891156462156704E-3</v>
      </c>
      <c r="AH19" s="7">
        <v>2.3041894351452162E-3</v>
      </c>
      <c r="AI19" s="7">
        <f t="shared" si="3"/>
        <v>3.1081916656229835E-3</v>
      </c>
      <c r="AJ19" s="7">
        <f t="shared" si="4"/>
        <v>2.9217968103567929E-3</v>
      </c>
      <c r="AK19" s="7">
        <f t="shared" si="15"/>
        <v>2.5269687690907695E-3</v>
      </c>
      <c r="AL19" s="33">
        <f t="shared" si="5"/>
        <v>3.0093220488947186E-3</v>
      </c>
      <c r="AM19" s="7">
        <f t="shared" si="36"/>
        <v>5.4010087449940774E-3</v>
      </c>
      <c r="AN19" s="7">
        <f t="shared" si="37"/>
        <v>3.3290524621116769E-3</v>
      </c>
      <c r="AO19" s="7">
        <f t="shared" si="38"/>
        <v>7.1279190947243576E-3</v>
      </c>
      <c r="AP19" s="7">
        <f t="shared" si="39"/>
        <v>1.1203421557715806E-2</v>
      </c>
      <c r="AQ19" s="7">
        <f t="shared" si="40"/>
        <v>3.3225290267126237E-3</v>
      </c>
      <c r="AR19" s="40">
        <f t="shared" si="41"/>
        <v>5.6533578649883938E-3</v>
      </c>
      <c r="AS19" s="40">
        <f t="shared" si="42"/>
        <v>4.8332936405274E-3</v>
      </c>
      <c r="AT19" s="40">
        <f t="shared" si="43"/>
        <v>6.9430798422227668E-3</v>
      </c>
      <c r="AU19" s="40">
        <f t="shared" si="44"/>
        <v>5.3667316030654982E-3</v>
      </c>
      <c r="AV19" s="7">
        <f t="shared" si="45"/>
        <v>5.2195377673759265E-3</v>
      </c>
      <c r="AW19" s="7">
        <f t="shared" si="46"/>
        <v>2.6606279939107671E-3</v>
      </c>
      <c r="AX19" s="7">
        <f t="shared" si="47"/>
        <v>6.9141942447557229E-3</v>
      </c>
      <c r="AY19" s="7">
        <f t="shared" si="48"/>
        <v>7.079215830012856E-3</v>
      </c>
      <c r="AZ19" s="7">
        <f t="shared" si="49"/>
        <v>3.0940540909733141E-3</v>
      </c>
      <c r="BA19" s="7">
        <f t="shared" si="50"/>
        <v>4.7647282262184088E-3</v>
      </c>
      <c r="BB19" s="7">
        <f t="shared" si="51"/>
        <v>4.3449170538928106E-3</v>
      </c>
      <c r="BC19" s="7">
        <f t="shared" si="52"/>
        <v>4.9248721775616341E-3</v>
      </c>
      <c r="BD19" s="7">
        <f t="shared" si="53"/>
        <v>4.5592823889209766E-3</v>
      </c>
      <c r="BE19" s="7">
        <f t="shared" si="54"/>
        <v>5.0017725942586612E-3</v>
      </c>
      <c r="BF19" s="7">
        <f t="shared" si="55"/>
        <v>2.4955849153221791E-3</v>
      </c>
      <c r="BG19" s="7">
        <f t="shared" si="56"/>
        <v>6.0711684476719673E-3</v>
      </c>
      <c r="BH19" s="7">
        <f t="shared" si="57"/>
        <v>7.079215830012856E-3</v>
      </c>
      <c r="BI19" s="7">
        <f t="shared" si="58"/>
        <v>3.0940540909733141E-3</v>
      </c>
      <c r="BJ19" s="7">
        <f t="shared" si="59"/>
        <v>4.4060652650513843E-3</v>
      </c>
      <c r="BK19" s="7">
        <f t="shared" si="60"/>
        <v>3.9114124518963168E-3</v>
      </c>
      <c r="BL19" s="7">
        <f t="shared" si="61"/>
        <v>4.9248721775616341E-3</v>
      </c>
      <c r="BM19" s="33">
        <f t="shared" si="62"/>
        <v>4.2447248644815793E-3</v>
      </c>
      <c r="BN19" s="40">
        <f t="shared" si="63"/>
        <v>5.4034844149138846E-3</v>
      </c>
      <c r="BO19" s="40">
        <f t="shared" si="63"/>
        <v>3.3336387207031667E-3</v>
      </c>
      <c r="BP19" s="40">
        <f t="shared" si="63"/>
        <v>7.1475814837950145E-3</v>
      </c>
      <c r="BQ19" s="40">
        <f t="shared" si="63"/>
        <v>1.1271726634952984E-2</v>
      </c>
      <c r="BR19" s="40">
        <f t="shared" si="63"/>
        <v>3.3351137317509036E-3</v>
      </c>
      <c r="BS19" s="40">
        <f t="shared" si="63"/>
        <v>5.6657614845761787E-3</v>
      </c>
      <c r="BT19" s="40">
        <f t="shared" si="63"/>
        <v>4.8425445810533693E-3</v>
      </c>
      <c r="BU19" s="40">
        <f t="shared" si="63"/>
        <v>6.9763846584989277E-3</v>
      </c>
      <c r="BV19" s="40">
        <f t="shared" si="63"/>
        <v>5.3795323347725042E-3</v>
      </c>
      <c r="BW19" s="40">
        <f t="shared" si="63"/>
        <v>5.221716703720603E-3</v>
      </c>
      <c r="BX19" s="40">
        <f t="shared" si="64"/>
        <v>2.6651664254407469E-3</v>
      </c>
      <c r="BY19" s="40">
        <f t="shared" si="64"/>
        <v>6.9331224830523723E-3</v>
      </c>
      <c r="BZ19" s="40">
        <f t="shared" si="64"/>
        <v>7.1194769525538115E-3</v>
      </c>
      <c r="CA19" s="40">
        <f t="shared" si="64"/>
        <v>3.1059565019804125E-3</v>
      </c>
      <c r="CB19" s="40">
        <f t="shared" si="64"/>
        <v>4.7756930112804958E-3</v>
      </c>
      <c r="CC19" s="40">
        <f t="shared" si="64"/>
        <v>4.3540999253132394E-3</v>
      </c>
      <c r="CD19" s="40">
        <f t="shared" si="64"/>
        <v>4.9477772651748851E-3</v>
      </c>
      <c r="CE19" s="40">
        <f t="shared" si="64"/>
        <v>4.5706307312975416E-3</v>
      </c>
      <c r="CF19" s="40">
        <f t="shared" si="64"/>
        <v>5.0003678831621766E-3</v>
      </c>
      <c r="CG19" s="40">
        <f t="shared" si="64"/>
        <v>2.4937921569341145E-3</v>
      </c>
      <c r="CH19" s="40">
        <f t="shared" si="65"/>
        <v>6.0713823640852604E-3</v>
      </c>
      <c r="CI19" s="40">
        <f t="shared" si="65"/>
        <v>7.0778677488469149E-3</v>
      </c>
      <c r="CJ19" s="40">
        <f t="shared" si="65"/>
        <v>3.0987582830957097E-3</v>
      </c>
      <c r="CK19" s="40">
        <f t="shared" si="65"/>
        <v>4.4043795815251188E-3</v>
      </c>
      <c r="CL19" s="40">
        <f t="shared" si="65"/>
        <v>3.9097544413689653E-3</v>
      </c>
      <c r="CM19" s="40">
        <f t="shared" si="65"/>
        <v>4.9287293919180039E-3</v>
      </c>
      <c r="CN19" s="48">
        <f t="shared" si="65"/>
        <v>4.2440889115313929E-3</v>
      </c>
      <c r="CO19" s="108">
        <f t="shared" si="20"/>
        <v>7.5175268182260946E-3</v>
      </c>
      <c r="CP19" s="40">
        <f t="shared" si="19"/>
        <v>3.2827258019989267E-3</v>
      </c>
      <c r="CQ19" s="40">
        <f t="shared" si="19"/>
        <v>9.6565221645392562E-3</v>
      </c>
      <c r="CR19" s="40">
        <f t="shared" si="19"/>
        <v>1.57761802992878E-2</v>
      </c>
      <c r="CS19" s="40">
        <f t="shared" si="19"/>
        <v>6.1998303202727006E-3</v>
      </c>
      <c r="CT19" s="40">
        <f t="shared" si="19"/>
        <v>7.1409312045163974E-3</v>
      </c>
      <c r="CU19" s="40">
        <f t="shared" si="19"/>
        <v>5.839451655469184E-3</v>
      </c>
      <c r="CV19" s="40">
        <f t="shared" si="19"/>
        <v>1.1171080210691032E-2</v>
      </c>
      <c r="CW19" s="48">
        <f t="shared" si="19"/>
        <v>7.048894813367023E-3</v>
      </c>
    </row>
    <row r="20" spans="1:101" x14ac:dyDescent="0.25">
      <c r="A20" s="89"/>
      <c r="B20" s="2" t="s">
        <v>2</v>
      </c>
      <c r="C20" s="7">
        <v>7.9736211032785699E-3</v>
      </c>
      <c r="D20" s="7">
        <v>8.383157894712491E-2</v>
      </c>
      <c r="E20" s="7">
        <v>0.14793260128766861</v>
      </c>
      <c r="F20" s="7">
        <v>0.20521126760651864</v>
      </c>
      <c r="G20" s="7">
        <v>0.13186219739214736</v>
      </c>
      <c r="H20" s="7">
        <f t="shared" si="27"/>
        <v>0.10977197702772835</v>
      </c>
      <c r="I20" s="7">
        <f t="shared" si="28"/>
        <v>0.10921372754781865</v>
      </c>
      <c r="J20" s="7">
        <f t="shared" si="29"/>
        <v>0.16555940046106779</v>
      </c>
      <c r="K20" s="7">
        <f t="shared" si="30"/>
        <v>0.11248845160712745</v>
      </c>
      <c r="L20" s="7">
        <v>9.1435185185678343E-3</v>
      </c>
      <c r="M20" s="7">
        <v>7.920789473666083E-2</v>
      </c>
      <c r="N20" s="7">
        <v>0.14610374858040703</v>
      </c>
      <c r="O20" s="7">
        <v>0.18532879818652742</v>
      </c>
      <c r="P20" s="7">
        <v>0.12625683060003065</v>
      </c>
      <c r="Q20" s="40">
        <f t="shared" si="31"/>
        <v>0.10480861145376266</v>
      </c>
      <c r="R20" s="40">
        <f t="shared" si="32"/>
        <v>0.10569671567951028</v>
      </c>
      <c r="S20" s="40">
        <f t="shared" si="33"/>
        <v>0.15339500810691958</v>
      </c>
      <c r="T20" s="40">
        <f t="shared" si="34"/>
        <v>0.10744613797559238</v>
      </c>
      <c r="U20" s="7">
        <v>1.0879629629840466E-2</v>
      </c>
      <c r="V20" s="7">
        <v>7.2549999999900958E-2</v>
      </c>
      <c r="W20" s="7">
        <v>0.15471412343834814</v>
      </c>
      <c r="X20" s="7">
        <v>0.1999092970528201</v>
      </c>
      <c r="Y20" s="7">
        <v>0.12527322404266639</v>
      </c>
      <c r="Z20" s="7">
        <f t="shared" si="22"/>
        <v>0.10625919539293618</v>
      </c>
      <c r="AA20" s="7">
        <f t="shared" si="23"/>
        <v>0.10508461356161533</v>
      </c>
      <c r="AB20" s="7">
        <f t="shared" si="24"/>
        <v>0.15956168742931137</v>
      </c>
      <c r="AC20" s="7">
        <f t="shared" si="25"/>
        <v>0.10859738508171599</v>
      </c>
      <c r="AD20" s="7">
        <v>1.0879629629781831E-2</v>
      </c>
      <c r="AE20" s="7">
        <v>7.8234210526189327E-2</v>
      </c>
      <c r="AF20" s="7">
        <v>0.14973873532786841</v>
      </c>
      <c r="AG20" s="7">
        <v>0.19308390022764155</v>
      </c>
      <c r="AH20" s="7">
        <v>0.12704918032689269</v>
      </c>
      <c r="AI20" s="7">
        <f t="shared" si="3"/>
        <v>0.10657758147156643</v>
      </c>
      <c r="AJ20" s="7">
        <f t="shared" si="4"/>
        <v>0.10654793170985702</v>
      </c>
      <c r="AK20" s="7">
        <f t="shared" si="15"/>
        <v>0.1573861070199162</v>
      </c>
      <c r="AL20" s="33">
        <f t="shared" si="5"/>
        <v>0.10909501121978761</v>
      </c>
      <c r="AM20" s="7">
        <f t="shared" si="36"/>
        <v>8.7073382932222436E-3</v>
      </c>
      <c r="AN20" s="7">
        <f t="shared" si="37"/>
        <v>8.0931772056578172E-2</v>
      </c>
      <c r="AO20" s="7">
        <f t="shared" si="38"/>
        <v>0.14678561125960615</v>
      </c>
      <c r="AP20" s="7">
        <f t="shared" si="39"/>
        <v>0.19274170454797476</v>
      </c>
      <c r="AQ20" s="7">
        <f t="shared" si="40"/>
        <v>0.12834671482284998</v>
      </c>
      <c r="AR20" s="40">
        <f t="shared" si="41"/>
        <v>0.10665913431690585</v>
      </c>
      <c r="AS20" s="40">
        <f t="shared" si="42"/>
        <v>0.10700798537650551</v>
      </c>
      <c r="AT20" s="40">
        <f t="shared" si="43"/>
        <v>0.15793033516114052</v>
      </c>
      <c r="AU20" s="40">
        <f t="shared" si="44"/>
        <v>0.10932609554052324</v>
      </c>
      <c r="AV20" s="7">
        <f t="shared" si="45"/>
        <v>9.7961641589311473E-3</v>
      </c>
      <c r="AW20" s="7">
        <f t="shared" si="46"/>
        <v>7.6756182168649073E-2</v>
      </c>
      <c r="AX20" s="7">
        <f t="shared" si="47"/>
        <v>0.15218572580175865</v>
      </c>
      <c r="AY20" s="7">
        <f t="shared" si="48"/>
        <v>0.2018860641442459</v>
      </c>
      <c r="AZ20" s="7">
        <f t="shared" si="49"/>
        <v>0.12772983249637607</v>
      </c>
      <c r="BA20" s="7">
        <f t="shared" si="50"/>
        <v>0.10756888790531315</v>
      </c>
      <c r="BB20" s="7">
        <f t="shared" si="51"/>
        <v>0.10662409714833176</v>
      </c>
      <c r="BC20" s="7">
        <f t="shared" si="52"/>
        <v>0.16179785257299012</v>
      </c>
      <c r="BD20" s="7">
        <f t="shared" si="53"/>
        <v>0.11004811593359073</v>
      </c>
      <c r="BE20" s="7">
        <f t="shared" si="54"/>
        <v>9.7961641588943747E-3</v>
      </c>
      <c r="BF20" s="7">
        <f t="shared" si="55"/>
        <v>8.0321112665880198E-2</v>
      </c>
      <c r="BG20" s="7">
        <f t="shared" si="56"/>
        <v>0.14906534299246957</v>
      </c>
      <c r="BH20" s="7">
        <f t="shared" si="57"/>
        <v>0.19760542302702261</v>
      </c>
      <c r="BI20" s="7">
        <f t="shared" si="58"/>
        <v>0.12884364780812554</v>
      </c>
      <c r="BJ20" s="7">
        <f t="shared" si="59"/>
        <v>0.10776856809596644</v>
      </c>
      <c r="BK20" s="7">
        <f t="shared" si="60"/>
        <v>0.10754183717039685</v>
      </c>
      <c r="BL20" s="7">
        <f t="shared" si="61"/>
        <v>0.16043340751685392</v>
      </c>
      <c r="BM20" s="33">
        <f t="shared" si="62"/>
        <v>0.11036020898285878</v>
      </c>
      <c r="BN20" s="40">
        <f t="shared" si="63"/>
        <v>8.7113294912579999E-3</v>
      </c>
      <c r="BO20" s="40">
        <f t="shared" si="63"/>
        <v>8.1043267456288259E-2</v>
      </c>
      <c r="BP20" s="40">
        <f t="shared" si="63"/>
        <v>0.14719051986760323</v>
      </c>
      <c r="BQ20" s="40">
        <f t="shared" si="63"/>
        <v>0.19391681314744613</v>
      </c>
      <c r="BR20" s="40">
        <f t="shared" si="63"/>
        <v>0.12883285220064014</v>
      </c>
      <c r="BS20" s="40">
        <f t="shared" si="63"/>
        <v>0.10689314733345703</v>
      </c>
      <c r="BT20" s="40">
        <f t="shared" si="63"/>
        <v>0.10721279902577797</v>
      </c>
      <c r="BU20" s="40">
        <f t="shared" si="63"/>
        <v>0.15868790109967226</v>
      </c>
      <c r="BV20" s="40">
        <f t="shared" si="63"/>
        <v>0.10958686021464806</v>
      </c>
      <c r="BW20" s="40">
        <f t="shared" si="63"/>
        <v>9.8002536433022969E-3</v>
      </c>
      <c r="BX20" s="40">
        <f t="shared" si="64"/>
        <v>7.68871109110634E-2</v>
      </c>
      <c r="BY20" s="40">
        <f t="shared" si="64"/>
        <v>0.15260234812698609</v>
      </c>
      <c r="BZ20" s="40">
        <f t="shared" si="64"/>
        <v>0.20303423645075513</v>
      </c>
      <c r="CA20" s="40">
        <f t="shared" si="64"/>
        <v>0.12822119202647447</v>
      </c>
      <c r="CB20" s="40">
        <f t="shared" si="64"/>
        <v>0.10781642977533196</v>
      </c>
      <c r="CC20" s="40">
        <f t="shared" si="64"/>
        <v>0.10684944445929026</v>
      </c>
      <c r="CD20" s="40">
        <f t="shared" si="64"/>
        <v>0.16255035819246696</v>
      </c>
      <c r="CE20" s="40">
        <f t="shared" si="64"/>
        <v>0.11032203265797375</v>
      </c>
      <c r="CF20" s="40">
        <f t="shared" si="64"/>
        <v>9.7934129781404207E-3</v>
      </c>
      <c r="CG20" s="40">
        <f t="shared" si="64"/>
        <v>8.0263412225560049E-2</v>
      </c>
      <c r="CH20" s="40">
        <f t="shared" si="65"/>
        <v>0.14907059528019545</v>
      </c>
      <c r="CI20" s="40">
        <f t="shared" si="65"/>
        <v>0.1975677934144402</v>
      </c>
      <c r="CJ20" s="40">
        <f t="shared" si="65"/>
        <v>0.12903954136887741</v>
      </c>
      <c r="CK20" s="40">
        <f t="shared" si="65"/>
        <v>0.10772733772624643</v>
      </c>
      <c r="CL20" s="40">
        <f t="shared" si="65"/>
        <v>0.10749625120871367</v>
      </c>
      <c r="CM20" s="40">
        <f t="shared" si="65"/>
        <v>0.1605590607359435</v>
      </c>
      <c r="CN20" s="48">
        <f t="shared" si="65"/>
        <v>0.11034367460130838</v>
      </c>
      <c r="CO20" s="108">
        <f t="shared" si="20"/>
        <v>1.1234056930732223E-2</v>
      </c>
      <c r="CP20" s="40">
        <f t="shared" si="19"/>
        <v>8.8547428577570308E-2</v>
      </c>
      <c r="CQ20" s="40">
        <f t="shared" si="19"/>
        <v>0.15292690087120667</v>
      </c>
      <c r="CR20" s="40">
        <f t="shared" si="19"/>
        <v>0.22646201670977673</v>
      </c>
      <c r="CS20" s="40">
        <f t="shared" si="19"/>
        <v>0.1848463094689031</v>
      </c>
      <c r="CT20" s="40">
        <f t="shared" si="19"/>
        <v>0.11896215274442726</v>
      </c>
      <c r="CU20" s="40">
        <f t="shared" si="19"/>
        <v>0.11437201597940397</v>
      </c>
      <c r="CV20" s="40">
        <f t="shared" si="19"/>
        <v>0.20644974715802478</v>
      </c>
      <c r="CW20" s="48">
        <f t="shared" si="19"/>
        <v>0.12540539397431255</v>
      </c>
    </row>
    <row r="21" spans="1:101" ht="15.75" thickBot="1" x14ac:dyDescent="0.3">
      <c r="A21" s="90"/>
      <c r="B21" s="34" t="s">
        <v>1</v>
      </c>
      <c r="C21" s="35">
        <v>1.7985611510500023E-3</v>
      </c>
      <c r="D21" s="35">
        <v>0</v>
      </c>
      <c r="E21" s="35">
        <v>0</v>
      </c>
      <c r="F21" s="35">
        <v>1.7605633803024036E-3</v>
      </c>
      <c r="G21" s="35">
        <v>8.3798882681725903E-3</v>
      </c>
      <c r="H21" s="35">
        <f t="shared" si="27"/>
        <v>4.0308191890131513E-4</v>
      </c>
      <c r="I21" s="35">
        <f t="shared" si="28"/>
        <v>0</v>
      </c>
      <c r="J21" s="35">
        <f t="shared" si="29"/>
        <v>5.3389126392542827E-3</v>
      </c>
      <c r="K21" s="35">
        <f t="shared" si="30"/>
        <v>1.384004305148167E-3</v>
      </c>
      <c r="L21" s="35">
        <v>1.7361111110771785E-3</v>
      </c>
      <c r="M21" s="35">
        <v>0</v>
      </c>
      <c r="N21" s="35">
        <v>0</v>
      </c>
      <c r="O21" s="35">
        <v>1.7006802721243059E-3</v>
      </c>
      <c r="P21" s="35">
        <v>8.1967213114870104E-3</v>
      </c>
      <c r="Q21" s="43">
        <f t="shared" si="31"/>
        <v>3.8923467593608127E-4</v>
      </c>
      <c r="R21" s="43">
        <f t="shared" si="32"/>
        <v>0</v>
      </c>
      <c r="S21" s="43">
        <f t="shared" si="33"/>
        <v>5.2123833586310321E-3</v>
      </c>
      <c r="T21" s="43">
        <f t="shared" si="34"/>
        <v>1.3493355090012679E-3</v>
      </c>
      <c r="U21" s="35">
        <v>8.6805555553858926E-4</v>
      </c>
      <c r="V21" s="35">
        <v>0</v>
      </c>
      <c r="W21" s="35">
        <v>0</v>
      </c>
      <c r="X21" s="35">
        <v>0</v>
      </c>
      <c r="Y21" s="35">
        <v>8.1967213114870104E-3</v>
      </c>
      <c r="Z21" s="35">
        <f t="shared" si="22"/>
        <v>9.3292728279037758E-5</v>
      </c>
      <c r="AA21" s="35">
        <f t="shared" si="23"/>
        <v>0</v>
      </c>
      <c r="AB21" s="35">
        <f t="shared" si="24"/>
        <v>4.4310759975753327E-3</v>
      </c>
      <c r="AC21" s="35">
        <f t="shared" si="25"/>
        <v>1.0897860809536304E-3</v>
      </c>
      <c r="AD21" s="35">
        <v>8.6805555553858926E-4</v>
      </c>
      <c r="AE21" s="35">
        <v>0</v>
      </c>
      <c r="AF21" s="35">
        <v>0</v>
      </c>
      <c r="AG21" s="35">
        <v>0</v>
      </c>
      <c r="AH21" s="35">
        <v>8.1967213114870104E-3</v>
      </c>
      <c r="AI21" s="35">
        <f t="shared" si="3"/>
        <v>9.3292728279037758E-5</v>
      </c>
      <c r="AJ21" s="35">
        <f t="shared" si="4"/>
        <v>0</v>
      </c>
      <c r="AK21" s="35">
        <f t="shared" si="15"/>
        <v>4.4310759975753327E-3</v>
      </c>
      <c r="AL21" s="36">
        <f t="shared" si="5"/>
        <v>1.0897860809536304E-3</v>
      </c>
      <c r="AM21" s="35">
        <f t="shared" si="36"/>
        <v>1.7593947530035541E-3</v>
      </c>
      <c r="AN21" s="35">
        <f t="shared" si="37"/>
        <v>0</v>
      </c>
      <c r="AO21" s="35">
        <f t="shared" si="38"/>
        <v>0</v>
      </c>
      <c r="AP21" s="35">
        <f t="shared" si="39"/>
        <v>1.7230068686943641E-3</v>
      </c>
      <c r="AQ21" s="35">
        <f t="shared" si="40"/>
        <v>8.2650126021581918E-3</v>
      </c>
      <c r="AR21" s="43">
        <f t="shared" si="41"/>
        <v>3.9439743078796498E-4</v>
      </c>
      <c r="AS21" s="43">
        <f t="shared" si="42"/>
        <v>0</v>
      </c>
      <c r="AT21" s="43">
        <f t="shared" si="43"/>
        <v>5.2595580676386752E-3</v>
      </c>
      <c r="AU21" s="43">
        <f t="shared" si="44"/>
        <v>1.3622612947310157E-3</v>
      </c>
      <c r="AV21" s="35">
        <f t="shared" si="45"/>
        <v>1.2149818202103922E-3</v>
      </c>
      <c r="AW21" s="35">
        <f t="shared" si="46"/>
        <v>0</v>
      </c>
      <c r="AX21" s="35">
        <f t="shared" si="47"/>
        <v>0</v>
      </c>
      <c r="AY21" s="35">
        <f t="shared" si="48"/>
        <v>6.5640193910986998E-4</v>
      </c>
      <c r="AZ21" s="35">
        <f t="shared" si="49"/>
        <v>8.2650126021581918E-3</v>
      </c>
      <c r="BA21" s="35">
        <f t="shared" si="50"/>
        <v>2.0879338432745119E-4</v>
      </c>
      <c r="BB21" s="35">
        <f t="shared" si="51"/>
        <v>0</v>
      </c>
      <c r="BC21" s="35">
        <f t="shared" si="52"/>
        <v>4.7695504533434054E-3</v>
      </c>
      <c r="BD21" s="35">
        <f t="shared" si="53"/>
        <v>1.1994813154697455E-3</v>
      </c>
      <c r="BE21" s="35">
        <f t="shared" si="54"/>
        <v>1.2149818202103922E-3</v>
      </c>
      <c r="BF21" s="35">
        <f t="shared" si="55"/>
        <v>0</v>
      </c>
      <c r="BG21" s="35">
        <f t="shared" si="56"/>
        <v>0</v>
      </c>
      <c r="BH21" s="35">
        <f t="shared" si="57"/>
        <v>6.5640193910986998E-4</v>
      </c>
      <c r="BI21" s="35">
        <f t="shared" si="58"/>
        <v>8.2650126021581918E-3</v>
      </c>
      <c r="BJ21" s="35">
        <f t="shared" si="59"/>
        <v>2.0879338432745119E-4</v>
      </c>
      <c r="BK21" s="35">
        <f t="shared" si="60"/>
        <v>0</v>
      </c>
      <c r="BL21" s="35">
        <f t="shared" si="61"/>
        <v>4.7695504533434054E-3</v>
      </c>
      <c r="BM21" s="36">
        <f t="shared" si="62"/>
        <v>1.1994813154697455E-3</v>
      </c>
      <c r="BN21" s="43">
        <f t="shared" si="63"/>
        <v>1.7602012098846163E-3</v>
      </c>
      <c r="BO21" s="43">
        <f t="shared" si="63"/>
        <v>0</v>
      </c>
      <c r="BP21" s="43">
        <f t="shared" si="63"/>
        <v>0</v>
      </c>
      <c r="BQ21" s="43">
        <f t="shared" si="63"/>
        <v>1.7335117056890322E-3</v>
      </c>
      <c r="BR21" s="43">
        <f t="shared" si="63"/>
        <v>8.2963178954752938E-3</v>
      </c>
      <c r="BS21" s="43">
        <f t="shared" si="63"/>
        <v>3.9526274938528745E-4</v>
      </c>
      <c r="BT21" s="43">
        <f t="shared" si="63"/>
        <v>0</v>
      </c>
      <c r="BU21" s="43">
        <f t="shared" si="63"/>
        <v>5.2847873058322579E-3</v>
      </c>
      <c r="BV21" s="43">
        <f t="shared" si="63"/>
        <v>1.3655105612564238E-3</v>
      </c>
      <c r="BW21" s="43">
        <f t="shared" si="63"/>
        <v>1.2154890237529596E-3</v>
      </c>
      <c r="BX21" s="43">
        <f t="shared" si="64"/>
        <v>0</v>
      </c>
      <c r="BY21" s="43">
        <f t="shared" si="64"/>
        <v>0</v>
      </c>
      <c r="BZ21" s="43">
        <f t="shared" si="64"/>
        <v>6.6013504734405918E-4</v>
      </c>
      <c r="CA21" s="43">
        <f t="shared" si="64"/>
        <v>8.2968069968511401E-3</v>
      </c>
      <c r="CB21" s="43">
        <f t="shared" si="64"/>
        <v>2.0927386809753041E-4</v>
      </c>
      <c r="CC21" s="43">
        <f t="shared" si="64"/>
        <v>0</v>
      </c>
      <c r="CD21" s="43">
        <f t="shared" si="64"/>
        <v>4.7917331551620215E-3</v>
      </c>
      <c r="CE21" s="43">
        <f t="shared" si="64"/>
        <v>1.202466900366904E-3</v>
      </c>
      <c r="CF21" s="43">
        <f t="shared" si="64"/>
        <v>1.2146406014898858E-3</v>
      </c>
      <c r="CG21" s="43">
        <f t="shared" si="64"/>
        <v>0</v>
      </c>
      <c r="CH21" s="43">
        <f t="shared" si="65"/>
        <v>0</v>
      </c>
      <c r="CI21" s="43">
        <f t="shared" si="65"/>
        <v>6.5627694177787033E-4</v>
      </c>
      <c r="CJ21" s="43">
        <f t="shared" si="65"/>
        <v>8.2775787067030353E-3</v>
      </c>
      <c r="CK21" s="43">
        <f t="shared" si="65"/>
        <v>2.0871350362955377E-4</v>
      </c>
      <c r="CL21" s="43">
        <f t="shared" si="65"/>
        <v>0</v>
      </c>
      <c r="CM21" s="43">
        <f t="shared" si="65"/>
        <v>4.7732860180075779E-3</v>
      </c>
      <c r="CN21" s="50">
        <f t="shared" si="65"/>
        <v>1.199301606841832E-3</v>
      </c>
      <c r="CO21" s="111">
        <f t="shared" si="20"/>
        <v>2.5339978038323285E-3</v>
      </c>
      <c r="CP21" s="43">
        <f t="shared" si="19"/>
        <v>0</v>
      </c>
      <c r="CQ21" s="43">
        <f t="shared" si="19"/>
        <v>0</v>
      </c>
      <c r="CR21" s="43">
        <f t="shared" si="19"/>
        <v>1.9428793472157228E-3</v>
      </c>
      <c r="CS21" s="43">
        <f t="shared" si="19"/>
        <v>1.1747046922984967E-2</v>
      </c>
      <c r="CT21" s="43">
        <f t="shared" si="19"/>
        <v>4.3682817876863569E-4</v>
      </c>
      <c r="CU21" s="43">
        <f t="shared" si="19"/>
        <v>0</v>
      </c>
      <c r="CV21" s="43">
        <f t="shared" si="19"/>
        <v>6.6575329543550853E-3</v>
      </c>
      <c r="CW21" s="50">
        <f t="shared" si="19"/>
        <v>1.5429282088033776E-3</v>
      </c>
    </row>
    <row r="22" spans="1:101" x14ac:dyDescent="0.25">
      <c r="A22" s="88" t="s">
        <v>26</v>
      </c>
      <c r="B22" s="29" t="s">
        <v>16</v>
      </c>
      <c r="C22" s="30"/>
      <c r="D22" s="30"/>
      <c r="E22" s="31">
        <v>3.7897166447768249E-2</v>
      </c>
      <c r="F22" s="31">
        <v>8.6517109623423516E-2</v>
      </c>
      <c r="G22" s="31">
        <v>0.32807448989032756</v>
      </c>
      <c r="H22" s="31">
        <f t="shared" si="27"/>
        <v>2.1914498673797043E-2</v>
      </c>
      <c r="I22" s="31">
        <f t="shared" si="28"/>
        <v>1.5006180481993217E-2</v>
      </c>
      <c r="J22" s="31">
        <f t="shared" si="29"/>
        <v>0.21710092101125711</v>
      </c>
      <c r="K22" s="31">
        <f t="shared" si="30"/>
        <v>5.9563549685906693E-2</v>
      </c>
      <c r="L22" s="32"/>
      <c r="M22" s="32"/>
      <c r="N22" s="31">
        <v>3.4905738421863126E-2</v>
      </c>
      <c r="O22" s="31">
        <v>3.4416874462781091E-2</v>
      </c>
      <c r="P22" s="31">
        <v>0.30276228805940447</v>
      </c>
      <c r="Q22" s="39">
        <f t="shared" si="31"/>
        <v>1.479028212858694E-2</v>
      </c>
      <c r="R22" s="39">
        <f t="shared" si="32"/>
        <v>1.3821661609916214E-2</v>
      </c>
      <c r="S22" s="39">
        <f t="shared" si="33"/>
        <v>0.1794820628547614</v>
      </c>
      <c r="T22" s="39">
        <f t="shared" si="34"/>
        <v>5.0202723506928289E-2</v>
      </c>
      <c r="U22" s="32"/>
      <c r="V22" s="32"/>
      <c r="W22" s="31">
        <v>3.5284175470936083E-2</v>
      </c>
      <c r="X22" s="31">
        <v>3.7312055925650872E-2</v>
      </c>
      <c r="Y22" s="31">
        <v>0.29865061628972261</v>
      </c>
      <c r="Z22" s="39">
        <f t="shared" si="22"/>
        <v>1.5251154848598753E-2</v>
      </c>
      <c r="AA22" s="39">
        <f t="shared" si="23"/>
        <v>1.397151172251734E-2</v>
      </c>
      <c r="AB22" s="39">
        <f t="shared" si="24"/>
        <v>0.17858940061800685</v>
      </c>
      <c r="AC22" s="39">
        <f t="shared" si="25"/>
        <v>5.0101302113775392E-2</v>
      </c>
      <c r="AD22" s="32"/>
      <c r="AE22" s="32"/>
      <c r="AF22" s="31">
        <v>3.4979070816300334E-2</v>
      </c>
      <c r="AG22" s="31">
        <v>5.50252254279439E-2</v>
      </c>
      <c r="AH22" s="31">
        <v>0.29491351751411793</v>
      </c>
      <c r="AI22" s="39">
        <f t="shared" si="3"/>
        <v>1.7268383382152957E-2</v>
      </c>
      <c r="AJ22" s="39">
        <f t="shared" si="4"/>
        <v>1.3850699114543851E-2</v>
      </c>
      <c r="AK22" s="39">
        <f t="shared" si="15"/>
        <v>0.18470674231357151</v>
      </c>
      <c r="AL22" s="39">
        <f t="shared" si="5"/>
        <v>5.141091055124173E-2</v>
      </c>
      <c r="AM22" s="32"/>
      <c r="AN22" s="32"/>
      <c r="AO22" s="31">
        <v>2.5386626452035616E-2</v>
      </c>
      <c r="AP22" s="31">
        <v>0.11250811868473014</v>
      </c>
      <c r="AQ22" s="31">
        <v>0.27644398869199888</v>
      </c>
      <c r="AR22" s="39">
        <f>(AM22*cis_wt_low+AN22*First_line_Wt_low+AO22*Sec_Line_wt_low+AP22*Active_Wt_low)/SUM(cis_wt_low,First_line_Wt_low,Sec_Line_wt_low,Active_Wt_low)</f>
        <v>2.1180404131654378E-2</v>
      </c>
      <c r="AS22" s="39">
        <f>(AN22*First_line_Wt_low+AO22*Sec_Line_wt_low)/SUM(First_line_Wt_low,Sec_Line_wt_low)</f>
        <v>1.0052368925609317E-2</v>
      </c>
      <c r="AT22" s="39">
        <f>(AP22*Active_Wt_low+AQ22*NonActive_Wt_low)/SUM(Active_Wt_low,NonActive_Wt_low)</f>
        <v>0.20113041912976701</v>
      </c>
      <c r="AU22" s="39">
        <f>(AM22*cis_wt_low+AN22*First_line_Wt_low+AO22*Sec_Line_wt_low+AP22*Active_Wt_low+AQ22*NonActive_Wt_low)/SUM(cis_wt_low,First_line_Wt_low,Sec_Line_wt_low,Active_Wt_low,NonActive_Wt_low)</f>
        <v>5.2570631438818856E-2</v>
      </c>
      <c r="AV22" s="32"/>
      <c r="AW22" s="32"/>
      <c r="AX22" s="31">
        <v>5.5434581335233227E-2</v>
      </c>
      <c r="AY22" s="31">
        <v>0.11971544248330522</v>
      </c>
      <c r="AZ22" s="31">
        <v>0.27431921011126831</v>
      </c>
      <c r="BA22" s="39">
        <f>(AV22*cis_wt_low+AW22*First_line_Wt_low+AX22*Sec_Line_wt_low+AY22*Active_Wt_low)/SUM(cis_wt_low,First_line_Wt_low,Sec_Line_wt_low,Active_Wt_low)</f>
        <v>3.124085014978123E-2</v>
      </c>
      <c r="BB22" s="39">
        <f>(AW22*First_line_Wt_low+AX22*Sec_Line_wt_low)/SUM(First_line_Wt_low,Sec_Line_wt_low)</f>
        <v>2.1950488926573305E-2</v>
      </c>
      <c r="BC22" s="39">
        <f>(AY22*Active_Wt_low+AZ22*NonActive_Wt_low)/SUM(Active_Wt_low,NonActive_Wt_low)</f>
        <v>0.20329288983544666</v>
      </c>
      <c r="BD22" s="39">
        <f>(AV22*cis_wt_low+AW22*First_line_Wt_low+AX22*Sec_Line_wt_low+AY22*Active_Wt_low+AZ22*NonActive_Wt_low)/SUM(cis_wt_low,First_line_Wt_low,Sec_Line_wt_low,Active_Wt_low,NonActive_Wt_low)</f>
        <v>6.113263822361055E-2</v>
      </c>
      <c r="BE22" s="32"/>
      <c r="BF22" s="32"/>
      <c r="BG22" s="31">
        <v>2.6053709443203586E-2</v>
      </c>
      <c r="BH22" s="31">
        <v>0.113436890887814</v>
      </c>
      <c r="BI22" s="31">
        <v>0.27727089015210243</v>
      </c>
      <c r="BJ22" s="39">
        <f t="shared" ref="BJ22:BJ37" si="66">(BE22*cis_wt_low+BF22*First_line_Wt_low+BG22*Sec_Line_wt_low+BH22*Active_Wt_low)/SUM(cis_wt_low,First_line_Wt_low,Sec_Line_wt_low,Active_Wt_low)</f>
        <v>2.1495356516342518E-2</v>
      </c>
      <c r="BK22" s="39">
        <f t="shared" ref="BK22:BK37" si="67">(BF22*First_line_Wt_low+BG22*Sec_Line_wt_low)/SUM(First_line_Wt_low,Sec_Line_wt_low)</f>
        <v>1.0316514472631447E-2</v>
      </c>
      <c r="BL22" s="39">
        <f>(BH22*Active_Wt_low+BI22*NonActive_Wt_low)/SUM(Active_Wt_low,NonActive_Wt_low)</f>
        <v>0.20200412089835376</v>
      </c>
      <c r="BM22" s="39">
        <f t="shared" ref="BM22:BM37" si="68">(BE22*cis_wt_low+BF22*First_line_Wt_low+BG22*Sec_Line_wt_low+BH22*Active_Wt_low+BI22*NonActive_Wt_low)/SUM(cis_wt_low,First_line_Wt_low,Sec_Line_wt_low,Active_Wt_low,NonActive_Wt_low)</f>
        <v>5.2948539132524772E-2</v>
      </c>
      <c r="BN22" s="32"/>
      <c r="BO22" s="32"/>
      <c r="BP22" s="31">
        <v>2.5386626452035616E-2</v>
      </c>
      <c r="BQ22" s="31">
        <v>0.11250811868473014</v>
      </c>
      <c r="BR22" s="31">
        <v>0.27644398869199888</v>
      </c>
      <c r="BS22" s="39">
        <f>(BN22*cis_wt_low+BO22*First_line_Wt_low+BP22*Sec_Line_wt_low+BQ22*Active_Wt_low)/SUM(cis_wt_low,First_line_Wt_low,Sec_Line_wt_low,Active_Wt_low)</f>
        <v>2.1180404131654378E-2</v>
      </c>
      <c r="BT22" s="39">
        <f>(BO22*First_line_Wt_low+BP22*Sec_Line_wt_low)/SUM(First_line_Wt_low,Sec_Line_wt_low)</f>
        <v>1.0052368925609317E-2</v>
      </c>
      <c r="BU22" s="39">
        <f>(BQ22*Active_Wt_low+BR22*NonActive_Wt_low)/SUM(Active_Wt_low,NonActive_Wt_low)</f>
        <v>0.20113041912976701</v>
      </c>
      <c r="BV22" s="39">
        <f>(BN22*cis_wt_low+BO22*First_line_Wt_low+BP22*Sec_Line_wt_low+BQ22*Active_Wt_low+BR22*NonActive_Wt_low)/SUM(cis_wt_low,First_line_Wt_low,Sec_Line_wt_low,Active_Wt_low,NonActive_Wt_low)</f>
        <v>5.2570631438818856E-2</v>
      </c>
      <c r="BW22" s="32"/>
      <c r="BX22" s="32"/>
      <c r="BY22" s="31">
        <v>5.5434581335233227E-2</v>
      </c>
      <c r="BZ22" s="31">
        <v>0.11971544248330522</v>
      </c>
      <c r="CA22" s="31">
        <v>0.27431921011126831</v>
      </c>
      <c r="CB22" s="39">
        <f>(BW22*cis_wt_low+BX22*First_line_Wt_low+BY22*Sec_Line_wt_low+BZ22*Active_Wt_low)/SUM(cis_wt_low,First_line_Wt_low,Sec_Line_wt_low,Active_Wt_low)</f>
        <v>3.124085014978123E-2</v>
      </c>
      <c r="CC22" s="39">
        <f>(BX22*First_line_Wt_low+BY22*Sec_Line_wt_low)/SUM(First_line_Wt_low,Sec_Line_wt_low)</f>
        <v>2.1950488926573305E-2</v>
      </c>
      <c r="CD22" s="39">
        <f>(BZ22*Active_Wt_low+CA22*NonActive_Wt_low)/SUM(Active_Wt_low,NonActive_Wt_low)</f>
        <v>0.20329288983544666</v>
      </c>
      <c r="CE22" s="39">
        <f>(BW22*cis_wt_low+BX22*First_line_Wt_low+BY22*Sec_Line_wt_low+BZ22*Active_Wt_low+CA22*NonActive_Wt_low)/SUM(cis_wt_low,First_line_Wt_low,Sec_Line_wt_low,Active_Wt_low,NonActive_Wt_low)</f>
        <v>6.113263822361055E-2</v>
      </c>
      <c r="CF22" s="32"/>
      <c r="CG22" s="32"/>
      <c r="CH22" s="31">
        <v>2.6053709443203586E-2</v>
      </c>
      <c r="CI22" s="31">
        <v>0.113436890887814</v>
      </c>
      <c r="CJ22" s="31">
        <v>0.27727089015210243</v>
      </c>
      <c r="CK22" s="39">
        <f t="shared" ref="CK22:CK37" si="69">(CF22*cis_wt_low+CG22*First_line_Wt_low+CH22*Sec_Line_wt_low+CI22*Active_Wt_low)/SUM(cis_wt_low,First_line_Wt_low,Sec_Line_wt_low,Active_Wt_low)</f>
        <v>2.1495356516342518E-2</v>
      </c>
      <c r="CL22" s="39">
        <f t="shared" ref="CL22:CL37" si="70">(CG22*First_line_Wt_low+CH22*Sec_Line_wt_low)/SUM(First_line_Wt_low,Sec_Line_wt_low)</f>
        <v>1.0316514472631447E-2</v>
      </c>
      <c r="CM22" s="39">
        <f>(CI22*Active_Wt_low+CJ22*NonActive_Wt_low)/SUM(Active_Wt_low,NonActive_Wt_low)</f>
        <v>0.20200412089835376</v>
      </c>
      <c r="CN22" s="39">
        <f t="shared" ref="CN22:CN37" si="71">(CF22*cis_wt_low+CG22*First_line_Wt_low+CH22*Sec_Line_wt_low+CI22*Active_Wt_low+CJ22*NonActive_Wt_low)/SUM(cis_wt_low,First_line_Wt_low,Sec_Line_wt_low,Active_Wt_low,NonActive_Wt_low)</f>
        <v>5.2948539132524772E-2</v>
      </c>
      <c r="CO22" s="103"/>
      <c r="CP22" s="104"/>
      <c r="CQ22" s="104"/>
      <c r="CR22" s="104"/>
      <c r="CS22" s="104"/>
      <c r="CT22" s="104"/>
      <c r="CU22" s="104"/>
      <c r="CV22" s="104"/>
      <c r="CW22" s="105"/>
    </row>
    <row r="23" spans="1:101" x14ac:dyDescent="0.25">
      <c r="A23" s="89"/>
      <c r="B23" s="2" t="s">
        <v>15</v>
      </c>
      <c r="C23" s="7">
        <v>0.16914961017612692</v>
      </c>
      <c r="D23" s="7">
        <v>8.2683623844653553E-2</v>
      </c>
      <c r="E23" s="7">
        <v>3.9671499343553546E-2</v>
      </c>
      <c r="F23" s="7">
        <v>0.14552174036827847</v>
      </c>
      <c r="G23" s="7">
        <v>0.12004718183694049</v>
      </c>
      <c r="H23" s="7">
        <f t="shared" si="27"/>
        <v>8.6292372233474399E-2</v>
      </c>
      <c r="I23" s="7">
        <f t="shared" si="28"/>
        <v>6.5652068093195001E-2</v>
      </c>
      <c r="J23" s="7">
        <f t="shared" si="29"/>
        <v>0.13175041637573912</v>
      </c>
      <c r="K23" s="7">
        <f t="shared" si="30"/>
        <v>9.0443262568998845E-2</v>
      </c>
      <c r="L23" s="7">
        <v>0.15230070222309963</v>
      </c>
      <c r="M23" s="7">
        <v>4.6906266263218088E-2</v>
      </c>
      <c r="N23" s="7">
        <v>4.0461178981875762E-2</v>
      </c>
      <c r="O23" s="7">
        <v>0.11233578114594042</v>
      </c>
      <c r="P23" s="7">
        <v>7.7274360343456736E-2</v>
      </c>
      <c r="Q23" s="40">
        <f t="shared" si="31"/>
        <v>6.4056088856073889E-2</v>
      </c>
      <c r="R23" s="40">
        <f t="shared" si="32"/>
        <v>4.4354198337524464E-2</v>
      </c>
      <c r="S23" s="40">
        <f t="shared" si="33"/>
        <v>9.3381883086596826E-2</v>
      </c>
      <c r="T23" s="40">
        <f t="shared" si="34"/>
        <v>6.5681563744360086E-2</v>
      </c>
      <c r="U23" s="7">
        <v>0.13734110093750482</v>
      </c>
      <c r="V23" s="7">
        <v>4.83140931486934E-2</v>
      </c>
      <c r="W23" s="7">
        <v>3.8292008860785584E-2</v>
      </c>
      <c r="X23" s="7">
        <v>8.0990366216241352E-2</v>
      </c>
      <c r="Y23" s="7">
        <v>6.5431486135716796E-2</v>
      </c>
      <c r="Z23" s="40">
        <f t="shared" si="22"/>
        <v>5.8706663151404423E-2</v>
      </c>
      <c r="AA23" s="40">
        <f t="shared" si="23"/>
        <v>4.43456379915678E-2</v>
      </c>
      <c r="AB23" s="40">
        <f t="shared" si="24"/>
        <v>7.2579371447229479E-2</v>
      </c>
      <c r="AC23" s="40">
        <f t="shared" si="25"/>
        <v>5.9533626865956937E-2</v>
      </c>
      <c r="AD23" s="7">
        <v>0.13179128444835667</v>
      </c>
      <c r="AE23" s="7">
        <v>4.7724885036333091E-2</v>
      </c>
      <c r="AF23" s="7">
        <v>3.624639557986184E-2</v>
      </c>
      <c r="AG23" s="7">
        <v>8.9886365542578131E-2</v>
      </c>
      <c r="AH23" s="7">
        <v>5.0132133885801906E-2</v>
      </c>
      <c r="AI23" s="7">
        <f t="shared" si="3"/>
        <v>5.8268560866901367E-2</v>
      </c>
      <c r="AJ23" s="7">
        <f t="shared" si="4"/>
        <v>4.3179735607236196E-2</v>
      </c>
      <c r="AK23" s="7">
        <f t="shared" si="15"/>
        <v>6.8395574895648889E-2</v>
      </c>
      <c r="AL23" s="33">
        <f t="shared" si="5"/>
        <v>5.726800964121536E-2</v>
      </c>
      <c r="AM23" s="7">
        <v>0.21673632513859131</v>
      </c>
      <c r="AN23" s="7">
        <v>4.069577940812618E-2</v>
      </c>
      <c r="AO23" s="7">
        <v>3.3154997843979774E-2</v>
      </c>
      <c r="AP23" s="7">
        <v>7.8980303493343729E-2</v>
      </c>
      <c r="AQ23" s="7">
        <v>0.11442750925542185</v>
      </c>
      <c r="AR23" s="40">
        <f>(AM23*cis_wt_low+AN23*First_line_Wt_low+AO23*Sec_Line_wt_low+AP23*Active_Wt_low)/SUM(cis_wt_low,First_line_Wt_low,Sec_Line_wt_low,Active_Wt_low)</f>
        <v>6.186809495632923E-2</v>
      </c>
      <c r="AS23" s="40">
        <f>(AN23*First_line_Wt_low+AO23*Sec_Line_wt_low)/SUM(First_line_Wt_low,Sec_Line_wt_low)</f>
        <v>3.7709848275706864E-2</v>
      </c>
      <c r="AT23" s="40">
        <f>(AP23*Active_Wt_low+AQ23*NonActive_Wt_low)/SUM(Active_Wt_low,NonActive_Wt_low)</f>
        <v>9.8142753534598517E-2</v>
      </c>
      <c r="AU23" s="40">
        <f>(AM23*cis_wt_low+AN23*First_line_Wt_low+AO23*Sec_Line_wt_low+AP23*Active_Wt_low+AQ23*NonActive_Wt_low)/SUM(cis_wt_low,First_line_Wt_low,Sec_Line_wt_low,Active_Wt_low,NonActive_Wt_low)</f>
        <v>6.8331421736063935E-2</v>
      </c>
      <c r="AV23" s="7">
        <v>0.20959126049433624</v>
      </c>
      <c r="AW23" s="7">
        <v>4.0722125810980135E-2</v>
      </c>
      <c r="AX23" s="7">
        <v>2.9727592204644195E-2</v>
      </c>
      <c r="AY23" s="7">
        <v>6.0248651720576654E-2</v>
      </c>
      <c r="AZ23" s="7">
        <v>0.1070996502421618</v>
      </c>
      <c r="BA23" s="40">
        <f>(AV23*cis_wt_low+AW23*First_line_Wt_low+AX23*Sec_Line_wt_low+AY23*Active_Wt_low)/SUM(cis_wt_low,First_line_Wt_low,Sec_Line_wt_low,Active_Wt_low)</f>
        <v>5.7830897504913562E-2</v>
      </c>
      <c r="BB23" s="40">
        <f>(AW23*First_line_Wt_low+AX23*Sec_Line_wt_low)/SUM(First_line_Wt_low,Sec_Line_wt_low)</f>
        <v>3.6368608884077197E-2</v>
      </c>
      <c r="BC23" s="40">
        <f>(AY23*Active_Wt_low+AZ23*NonActive_Wt_low)/SUM(Active_Wt_low,NonActive_Wt_low)</f>
        <v>8.5575892591935668E-2</v>
      </c>
      <c r="BD23" s="40">
        <f>(AV23*cis_wt_low+AW23*First_line_Wt_low+AX23*Sec_Line_wt_low+AY23*Active_Wt_low+AZ23*NonActive_Wt_low)/SUM(cis_wt_low,First_line_Wt_low,Sec_Line_wt_low,Active_Wt_low,NonActive_Wt_low)</f>
        <v>6.3889565646812585E-2</v>
      </c>
      <c r="BE23" s="7">
        <v>0.20400921561380658</v>
      </c>
      <c r="BF23" s="7">
        <v>4.0674719237529834E-2</v>
      </c>
      <c r="BG23" s="7">
        <v>3.3546297322804619E-2</v>
      </c>
      <c r="BH23" s="7">
        <v>6.2686668184845168E-2</v>
      </c>
      <c r="BI23" s="7">
        <v>9.2074678329943996E-2</v>
      </c>
      <c r="BJ23" s="7">
        <f t="shared" si="66"/>
        <v>5.8668749030887354E-2</v>
      </c>
      <c r="BK23" s="7">
        <f t="shared" si="67"/>
        <v>3.7852070585114243E-2</v>
      </c>
      <c r="BL23" s="7">
        <f>(BH23*Active_Wt_low+BI23*NonActive_Wt_low)/SUM(Active_Wt_low,NonActive_Wt_low)</f>
        <v>7.8573569962017309E-2</v>
      </c>
      <c r="BM23" s="33">
        <f t="shared" si="68"/>
        <v>6.2776736920779883E-2</v>
      </c>
      <c r="BN23" s="7">
        <v>0.21673632513859131</v>
      </c>
      <c r="BO23" s="7">
        <v>4.069577940812618E-2</v>
      </c>
      <c r="BP23" s="7">
        <v>3.3154997843979774E-2</v>
      </c>
      <c r="BQ23" s="7">
        <v>7.8980303493343729E-2</v>
      </c>
      <c r="BR23" s="7">
        <v>0.11442750925542185</v>
      </c>
      <c r="BS23" s="40">
        <f>(BN23*cis_wt_low+BO23*First_line_Wt_low+BP23*Sec_Line_wt_low+BQ23*Active_Wt_low)/SUM(cis_wt_low,First_line_Wt_low,Sec_Line_wt_low,Active_Wt_low)</f>
        <v>6.186809495632923E-2</v>
      </c>
      <c r="BT23" s="40">
        <f>(BO23*First_line_Wt_low+BP23*Sec_Line_wt_low)/SUM(First_line_Wt_low,Sec_Line_wt_low)</f>
        <v>3.7709848275706864E-2</v>
      </c>
      <c r="BU23" s="40">
        <f>(BQ23*Active_Wt_low+BR23*NonActive_Wt_low)/SUM(Active_Wt_low,NonActive_Wt_low)</f>
        <v>9.8142753534598517E-2</v>
      </c>
      <c r="BV23" s="40">
        <f>(BN23*cis_wt_low+BO23*First_line_Wt_low+BP23*Sec_Line_wt_low+BQ23*Active_Wt_low+BR23*NonActive_Wt_low)/SUM(cis_wt_low,First_line_Wt_low,Sec_Line_wt_low,Active_Wt_low,NonActive_Wt_low)</f>
        <v>6.8331421736063935E-2</v>
      </c>
      <c r="BW23" s="7">
        <v>0.20959126049433624</v>
      </c>
      <c r="BX23" s="7">
        <v>4.0722125810980135E-2</v>
      </c>
      <c r="BY23" s="7">
        <v>2.9727592204644195E-2</v>
      </c>
      <c r="BZ23" s="7">
        <v>6.0248651720576654E-2</v>
      </c>
      <c r="CA23" s="7">
        <v>0.1070996502421618</v>
      </c>
      <c r="CB23" s="40">
        <f>(BW23*cis_wt_low+BX23*First_line_Wt_low+BY23*Sec_Line_wt_low+BZ23*Active_Wt_low)/SUM(cis_wt_low,First_line_Wt_low,Sec_Line_wt_low,Active_Wt_low)</f>
        <v>5.7830897504913562E-2</v>
      </c>
      <c r="CC23" s="40">
        <f>(BX23*First_line_Wt_low+BY23*Sec_Line_wt_low)/SUM(First_line_Wt_low,Sec_Line_wt_low)</f>
        <v>3.6368608884077197E-2</v>
      </c>
      <c r="CD23" s="40">
        <f>(BZ23*Active_Wt_low+CA23*NonActive_Wt_low)/SUM(Active_Wt_low,NonActive_Wt_low)</f>
        <v>8.5575892591935668E-2</v>
      </c>
      <c r="CE23" s="40">
        <f>(BW23*cis_wt_low+BX23*First_line_Wt_low+BY23*Sec_Line_wt_low+BZ23*Active_Wt_low+CA23*NonActive_Wt_low)/SUM(cis_wt_low,First_line_Wt_low,Sec_Line_wt_low,Active_Wt_low,NonActive_Wt_low)</f>
        <v>6.3889565646812585E-2</v>
      </c>
      <c r="CF23" s="7">
        <v>0.20400921561380658</v>
      </c>
      <c r="CG23" s="7">
        <v>4.0674719237529834E-2</v>
      </c>
      <c r="CH23" s="7">
        <v>3.3546297322804619E-2</v>
      </c>
      <c r="CI23" s="7">
        <v>6.2686668184845168E-2</v>
      </c>
      <c r="CJ23" s="7">
        <v>9.2074678329943996E-2</v>
      </c>
      <c r="CK23" s="7">
        <f t="shared" si="69"/>
        <v>5.8668749030887354E-2</v>
      </c>
      <c r="CL23" s="7">
        <f t="shared" si="70"/>
        <v>3.7852070585114243E-2</v>
      </c>
      <c r="CM23" s="7">
        <f>(CI23*Active_Wt_low+CJ23*NonActive_Wt_low)/SUM(Active_Wt_low,NonActive_Wt_low)</f>
        <v>7.8573569962017309E-2</v>
      </c>
      <c r="CN23" s="33">
        <f t="shared" si="71"/>
        <v>6.2776736920779883E-2</v>
      </c>
      <c r="CO23" s="106"/>
      <c r="CP23" s="72"/>
      <c r="CQ23" s="72"/>
      <c r="CR23" s="72"/>
      <c r="CS23" s="72"/>
      <c r="CT23" s="72"/>
      <c r="CU23" s="72"/>
      <c r="CV23" s="72"/>
      <c r="CW23" s="107"/>
    </row>
    <row r="24" spans="1:101" x14ac:dyDescent="0.25">
      <c r="A24" s="89"/>
      <c r="B24" s="2" t="s">
        <v>14</v>
      </c>
      <c r="C24" s="7">
        <v>0.27291259518985073</v>
      </c>
      <c r="D24" s="7">
        <v>7.1332931724872498E-2</v>
      </c>
      <c r="E24" s="8"/>
      <c r="F24" s="8"/>
      <c r="G24" s="8"/>
      <c r="H24" s="7">
        <f t="shared" si="27"/>
        <v>6.2653068830659533E-2</v>
      </c>
      <c r="I24" s="7">
        <f t="shared" si="28"/>
        <v>4.3087156430604442E-2</v>
      </c>
      <c r="J24" s="67"/>
      <c r="K24" s="7">
        <f t="shared" si="30"/>
        <v>5.4948506993242822E-2</v>
      </c>
      <c r="L24" s="7">
        <v>0.28702659486196458</v>
      </c>
      <c r="M24" s="7">
        <v>4.0764877746522127E-2</v>
      </c>
      <c r="N24" s="8"/>
      <c r="O24" s="8"/>
      <c r="P24" s="8"/>
      <c r="Q24" s="40">
        <f t="shared" si="31"/>
        <v>4.9890467874180451E-2</v>
      </c>
      <c r="R24" s="40">
        <f t="shared" si="32"/>
        <v>2.4623166633797908E-2</v>
      </c>
      <c r="S24" s="41"/>
      <c r="T24" s="46">
        <f t="shared" si="34"/>
        <v>4.3755346291019064E-2</v>
      </c>
      <c r="U24" s="7">
        <v>0.27660016879410781</v>
      </c>
      <c r="V24" s="7">
        <v>3.24195466158404E-2</v>
      </c>
      <c r="W24" s="8"/>
      <c r="X24" s="8"/>
      <c r="Y24" s="8"/>
      <c r="Z24" s="40">
        <f t="shared" si="22"/>
        <v>4.4871490866211367E-2</v>
      </c>
      <c r="AA24" s="40">
        <f t="shared" si="23"/>
        <v>1.9582344965627236E-2</v>
      </c>
      <c r="AB24" s="8"/>
      <c r="AC24" s="40">
        <f t="shared" si="25"/>
        <v>3.9353562015029098E-2</v>
      </c>
      <c r="AD24" s="7">
        <v>0.2735934809032704</v>
      </c>
      <c r="AE24" s="7">
        <v>3.0034312972326019E-2</v>
      </c>
      <c r="AF24" s="8"/>
      <c r="AG24" s="8"/>
      <c r="AH24" s="8"/>
      <c r="AI24" s="7">
        <f t="shared" si="3"/>
        <v>4.3434120840478936E-2</v>
      </c>
      <c r="AJ24" s="7">
        <f t="shared" si="4"/>
        <v>1.8141594773022861E-2</v>
      </c>
      <c r="AK24" s="8"/>
      <c r="AL24" s="33">
        <f t="shared" si="5"/>
        <v>3.8092947995876918E-2</v>
      </c>
      <c r="AM24" s="7">
        <v>0.22281068813353005</v>
      </c>
      <c r="AN24" s="7">
        <v>3.5285746825074814E-2</v>
      </c>
      <c r="AO24" s="8"/>
      <c r="AP24" s="8"/>
      <c r="AQ24" s="8"/>
      <c r="AR24" s="40">
        <f>(AM24*cis_wt_low+AN24*First_line_Wt_low+AO24*Sec_Line_wt_low+AP24*Active_Wt_low)/SUM(cis_wt_low,First_line_Wt_low,Sec_Line_wt_low,Active_Wt_low)</f>
        <v>4.0429471024408969E-2</v>
      </c>
      <c r="AS24" s="40">
        <f>(AN24*First_line_Wt_low+AO24*Sec_Line_wt_low)/SUM(First_line_Wt_low,Sec_Line_wt_low)</f>
        <v>2.1313612891822022E-2</v>
      </c>
      <c r="AT24" s="41"/>
      <c r="AU24" s="46">
        <f>(AM24*cis_wt_low+AN24*First_line_Wt_low+AO24*Sec_Line_wt_low+AP24*Active_Wt_low+AQ24*NonActive_Wt_low)/SUM(cis_wt_low,First_line_Wt_low,Sec_Line_wt_low,Active_Wt_low,NonActive_Wt_low)</f>
        <v>3.545778543302136E-2</v>
      </c>
      <c r="AV24" s="7">
        <v>0.21451415841267474</v>
      </c>
      <c r="AW24" s="7">
        <v>5.8826600323477113E-2</v>
      </c>
      <c r="AX24" s="8"/>
      <c r="AY24" s="8"/>
      <c r="AZ24" s="8"/>
      <c r="BA24" s="40">
        <f>(AV24*cis_wt_low+AW24*First_line_Wt_low+AX24*Sec_Line_wt_low+AY24*Active_Wt_low)/SUM(cis_wt_low,First_line_Wt_low,Sec_Line_wt_low,Active_Wt_low)</f>
        <v>5.0534626815956288E-2</v>
      </c>
      <c r="BB24" s="40">
        <f>(AW24*First_line_Wt_low+AX24*Sec_Line_wt_low)/SUM(First_line_Wt_low,Sec_Line_wt_low)</f>
        <v>3.5532970104108455E-2</v>
      </c>
      <c r="BC24" s="8"/>
      <c r="BD24" s="40">
        <f>(AV24*cis_wt_low+AW24*First_line_Wt_low+AX24*Sec_Line_wt_low+AY24*Active_Wt_low+AZ24*NonActive_Wt_low)/SUM(cis_wt_low,First_line_Wt_low,Sec_Line_wt_low,Active_Wt_low,NonActive_Wt_low)</f>
        <v>4.4320291836026572E-2</v>
      </c>
      <c r="BE24" s="7">
        <v>0.20193255889007894</v>
      </c>
      <c r="BF24" s="7">
        <v>2.6812647688915989E-2</v>
      </c>
      <c r="BG24" s="8"/>
      <c r="BH24" s="8"/>
      <c r="BI24" s="8"/>
      <c r="BJ24" s="7">
        <f t="shared" si="66"/>
        <v>3.4227530590311493E-2</v>
      </c>
      <c r="BK24" s="7">
        <f t="shared" si="67"/>
        <v>1.6195615648419825E-2</v>
      </c>
      <c r="BL24" s="8"/>
      <c r="BM24" s="33">
        <f t="shared" si="68"/>
        <v>3.0018508895174982E-2</v>
      </c>
      <c r="BN24" s="7">
        <v>0.22281068813353005</v>
      </c>
      <c r="BO24" s="7">
        <v>3.5285746825074814E-2</v>
      </c>
      <c r="BP24" s="8"/>
      <c r="BQ24" s="8"/>
      <c r="BR24" s="8"/>
      <c r="BS24" s="40">
        <f>(BN24*cis_wt_low+BO24*First_line_Wt_low+BP24*Sec_Line_wt_low+BQ24*Active_Wt_low)/SUM(cis_wt_low,First_line_Wt_low,Sec_Line_wt_low,Active_Wt_low)</f>
        <v>4.0429471024408969E-2</v>
      </c>
      <c r="BT24" s="40">
        <f>(BO24*First_line_Wt_low+BP24*Sec_Line_wt_low)/SUM(First_line_Wt_low,Sec_Line_wt_low)</f>
        <v>2.1313612891822022E-2</v>
      </c>
      <c r="BU24" s="41"/>
      <c r="BV24" s="46">
        <f>(BN24*cis_wt_low+BO24*First_line_Wt_low+BP24*Sec_Line_wt_low+BQ24*Active_Wt_low+BR24*NonActive_Wt_low)/SUM(cis_wt_low,First_line_Wt_low,Sec_Line_wt_low,Active_Wt_low,NonActive_Wt_low)</f>
        <v>3.545778543302136E-2</v>
      </c>
      <c r="BW24" s="7">
        <v>0.21451415841267474</v>
      </c>
      <c r="BX24" s="7">
        <v>5.8826600323477113E-2</v>
      </c>
      <c r="BY24" s="8"/>
      <c r="BZ24" s="8"/>
      <c r="CA24" s="8"/>
      <c r="CB24" s="40">
        <f>(BW24*cis_wt_low+BX24*First_line_Wt_low+BY24*Sec_Line_wt_low+BZ24*Active_Wt_low)/SUM(cis_wt_low,First_line_Wt_low,Sec_Line_wt_low,Active_Wt_low)</f>
        <v>5.0534626815956288E-2</v>
      </c>
      <c r="CC24" s="40">
        <f>(BX24*First_line_Wt_low+BY24*Sec_Line_wt_low)/SUM(First_line_Wt_low,Sec_Line_wt_low)</f>
        <v>3.5532970104108455E-2</v>
      </c>
      <c r="CD24" s="8"/>
      <c r="CE24" s="40">
        <f>(BW24*cis_wt_low+BX24*First_line_Wt_low+BY24*Sec_Line_wt_low+BZ24*Active_Wt_low+CA24*NonActive_Wt_low)/SUM(cis_wt_low,First_line_Wt_low,Sec_Line_wt_low,Active_Wt_low,NonActive_Wt_low)</f>
        <v>4.4320291836026572E-2</v>
      </c>
      <c r="CF24" s="7">
        <v>0.20193255889007894</v>
      </c>
      <c r="CG24" s="7">
        <v>2.6812647688915989E-2</v>
      </c>
      <c r="CH24" s="8"/>
      <c r="CI24" s="8"/>
      <c r="CJ24" s="8"/>
      <c r="CK24" s="7">
        <f t="shared" si="69"/>
        <v>3.4227530590311493E-2</v>
      </c>
      <c r="CL24" s="7">
        <f t="shared" si="70"/>
        <v>1.6195615648419825E-2</v>
      </c>
      <c r="CM24" s="8"/>
      <c r="CN24" s="33">
        <f t="shared" si="71"/>
        <v>3.0018508895174982E-2</v>
      </c>
      <c r="CO24" s="106"/>
      <c r="CP24" s="72"/>
      <c r="CQ24" s="72"/>
      <c r="CR24" s="72"/>
      <c r="CS24" s="72"/>
      <c r="CT24" s="72"/>
      <c r="CU24" s="72"/>
      <c r="CV24" s="72"/>
      <c r="CW24" s="107"/>
    </row>
    <row r="25" spans="1:101" x14ac:dyDescent="0.25">
      <c r="A25" s="89"/>
      <c r="B25" s="2" t="s">
        <v>13</v>
      </c>
      <c r="C25" s="7">
        <v>0.18611082402728343</v>
      </c>
      <c r="D25" s="7">
        <v>0.17362239475804625</v>
      </c>
      <c r="E25" s="7">
        <v>0.11312422710319936</v>
      </c>
      <c r="F25" s="7">
        <v>0.11073919952132473</v>
      </c>
      <c r="G25" s="7">
        <v>0.18482416042657579</v>
      </c>
      <c r="H25" s="7">
        <f t="shared" si="27"/>
        <v>0.14894508768506562</v>
      </c>
      <c r="I25" s="7">
        <f t="shared" si="28"/>
        <v>0.14966687228093029</v>
      </c>
      <c r="J25" s="7">
        <f>(F25*Active_Wt_low+G25*NonActive_Wt_low)/SUM(Active_Wt_low,NonActive_Wt_low)</f>
        <v>0.15078888275119295</v>
      </c>
      <c r="K25" s="7">
        <f t="shared" si="30"/>
        <v>0.15335720252262111</v>
      </c>
      <c r="L25" s="7">
        <v>0.18016270449680896</v>
      </c>
      <c r="M25" s="7">
        <v>0.16984260237923024</v>
      </c>
      <c r="N25" s="7">
        <v>0.11194920854654695</v>
      </c>
      <c r="O25" s="7">
        <v>0.10600459749376047</v>
      </c>
      <c r="P25" s="7">
        <v>0.18420954824237992</v>
      </c>
      <c r="Q25" s="40">
        <f t="shared" si="31"/>
        <v>0.14561614966549069</v>
      </c>
      <c r="R25" s="40">
        <f t="shared" si="32"/>
        <v>0.14691849490629488</v>
      </c>
      <c r="S25" s="40">
        <f>(O25*Active_Wt_low+P25*NonActive_Wt_low)/SUM(Active_Wt_low,NonActive_Wt_low)</f>
        <v>0.14828151127246042</v>
      </c>
      <c r="T25" s="40">
        <f t="shared" si="34"/>
        <v>0.15036205008826783</v>
      </c>
      <c r="U25" s="7">
        <v>0.17197352897240217</v>
      </c>
      <c r="V25" s="7">
        <v>0.16198424516275697</v>
      </c>
      <c r="W25" s="7">
        <v>0.10910798041384469</v>
      </c>
      <c r="X25" s="7">
        <v>0.10377450985835171</v>
      </c>
      <c r="Y25" s="7">
        <v>0.170066999252211</v>
      </c>
      <c r="Z25" s="7">
        <f t="shared" si="22"/>
        <v>0.13992929441210464</v>
      </c>
      <c r="AA25" s="7">
        <f t="shared" si="23"/>
        <v>0.14104677552028555</v>
      </c>
      <c r="AB25" s="7">
        <f>(X25*Active_Wt_low+Y25*NonActive_Wt_low)/SUM(Active_Wt_low,NonActive_Wt_low)</f>
        <v>0.13961165100416395</v>
      </c>
      <c r="AC25" s="7">
        <f t="shared" si="25"/>
        <v>0.14363538279551652</v>
      </c>
      <c r="AD25" s="7">
        <v>0.15555055952826569</v>
      </c>
      <c r="AE25" s="7">
        <v>0.15784408688092186</v>
      </c>
      <c r="AF25" s="7">
        <v>0.10862893198393325</v>
      </c>
      <c r="AG25" s="7">
        <v>0.10699040840614861</v>
      </c>
      <c r="AH25" s="7">
        <v>0.16940637380043647</v>
      </c>
      <c r="AI25" s="7">
        <f t="shared" si="3"/>
        <v>0.13646674199289582</v>
      </c>
      <c r="AJ25" s="7">
        <f t="shared" si="4"/>
        <v>0.13835631072089299</v>
      </c>
      <c r="AK25" s="7">
        <f t="shared" ref="AK25:AK37" si="72">(AG25*Active_Wt_low+AH25*NonActive_Wt_low)/SUM(Active_Wt_low,NonActive_Wt_low)</f>
        <v>0.14073193451324367</v>
      </c>
      <c r="AL25" s="33">
        <f t="shared" si="5"/>
        <v>0.14051738843208103</v>
      </c>
      <c r="AM25" s="7">
        <v>0.17017845831817932</v>
      </c>
      <c r="AN25" s="7">
        <v>0.15164544761502299</v>
      </c>
      <c r="AO25" s="7">
        <v>9.4947216148486946E-2</v>
      </c>
      <c r="AP25" s="7">
        <v>8.6519675440026839E-2</v>
      </c>
      <c r="AQ25" s="7">
        <v>0.13251375956738951</v>
      </c>
      <c r="AR25" s="40">
        <f>(AM25*cis_wt_low+AN25*First_line_Wt_low+AO25*Sec_Line_wt_low+AP25*Active_Wt_low)/SUM(cis_wt_low,First_line_Wt_low,Sec_Line_wt_low,Active_Wt_low)</f>
        <v>0.12851421187034928</v>
      </c>
      <c r="AS25" s="40">
        <f>(AN25*First_line_Wt_low+AO25*Sec_Line_wt_low)/SUM(First_line_Wt_low,Sec_Line_wt_low)</f>
        <v>0.1291945898294069</v>
      </c>
      <c r="AT25" s="40">
        <f>(AP25*Active_Wt_low+AQ25*NonActive_Wt_low)/SUM(Active_Wt_low,NonActive_Wt_low)</f>
        <v>0.11138367586927216</v>
      </c>
      <c r="AU25" s="40">
        <f>(AM25*cis_wt_low+AN25*First_line_Wt_low+AO25*Sec_Line_wt_low+AP25*Active_Wt_low+AQ25*NonActive_Wt_low)/SUM(cis_wt_low,First_line_Wt_low,Sec_Line_wt_low,Active_Wt_low,NonActive_Wt_low)</f>
        <v>0.12900604352566422</v>
      </c>
      <c r="AV25" s="7">
        <v>0.1669067695288394</v>
      </c>
      <c r="AW25" s="7">
        <v>0.1466079746404183</v>
      </c>
      <c r="AX25" s="7">
        <v>9.1434586570631388E-2</v>
      </c>
      <c r="AY25" s="7">
        <v>8.5522105581095201E-2</v>
      </c>
      <c r="AZ25" s="7">
        <v>0.12560459092072032</v>
      </c>
      <c r="BA25" s="7">
        <f>(AV25*cis_wt_low+AW25*First_line_Wt_low+AX25*Sec_Line_wt_low+AY25*Active_Wt_low)/SUM(cis_wt_low,First_line_Wt_low,Sec_Line_wt_low,Active_Wt_low)</f>
        <v>0.12461485459341423</v>
      </c>
      <c r="BB25" s="7">
        <f>(AW25*First_line_Wt_low+AX25*Sec_Line_wt_low)/SUM(First_line_Wt_low,Sec_Line_wt_low)</f>
        <v>0.12476091068329147</v>
      </c>
      <c r="BC25" s="7">
        <f>(AY25*Active_Wt_low+AZ25*NonActive_Wt_low)/SUM(Active_Wt_low,NonActive_Wt_low)</f>
        <v>0.10719034730387705</v>
      </c>
      <c r="BD25" s="7">
        <f>(AV25*cis_wt_low+AW25*First_line_Wt_low+AX25*Sec_Line_wt_low+AY25*Active_Wt_low+AZ25*NonActive_Wt_low)/SUM(cis_wt_low,First_line_Wt_low,Sec_Line_wt_low,Active_Wt_low,NonActive_Wt_low)</f>
        <v>0.12473656426987205</v>
      </c>
      <c r="BE25" s="7">
        <v>0.16110438712691572</v>
      </c>
      <c r="BF25" s="7">
        <v>0.14457888352032527</v>
      </c>
      <c r="BG25" s="7">
        <v>8.8005008641442617E-2</v>
      </c>
      <c r="BH25" s="7">
        <v>8.7810887940644289E-2</v>
      </c>
      <c r="BI25" s="7">
        <v>0.11938639880127626</v>
      </c>
      <c r="BJ25" s="7">
        <f t="shared" si="66"/>
        <v>0.12226587023123604</v>
      </c>
      <c r="BK25" s="7">
        <f t="shared" si="67"/>
        <v>0.12217726734228486</v>
      </c>
      <c r="BL25" s="7">
        <f t="shared" ref="BL25:BL37" si="73">(BH25*Active_Wt_low+BI25*NonActive_Wt_low)/SUM(Active_Wt_low,NonActive_Wt_low)</f>
        <v>0.10488033351147864</v>
      </c>
      <c r="BM25" s="33">
        <f t="shared" si="68"/>
        <v>0.12191177639185585</v>
      </c>
      <c r="BN25" s="7">
        <v>0.17017845831817932</v>
      </c>
      <c r="BO25" s="7">
        <v>0.15164544761502299</v>
      </c>
      <c r="BP25" s="7">
        <v>9.4947216148486946E-2</v>
      </c>
      <c r="BQ25" s="7">
        <v>8.6519675440026839E-2</v>
      </c>
      <c r="BR25" s="7">
        <v>0.13251375956738951</v>
      </c>
      <c r="BS25" s="40">
        <f>(BN25*cis_wt_low+BO25*First_line_Wt_low+BP25*Sec_Line_wt_low+BQ25*Active_Wt_low)/SUM(cis_wt_low,First_line_Wt_low,Sec_Line_wt_low,Active_Wt_low)</f>
        <v>0.12851421187034928</v>
      </c>
      <c r="BT25" s="40">
        <f>(BO25*First_line_Wt_low+BP25*Sec_Line_wt_low)/SUM(First_line_Wt_low,Sec_Line_wt_low)</f>
        <v>0.1291945898294069</v>
      </c>
      <c r="BU25" s="40">
        <f>(BQ25*Active_Wt_low+BR25*NonActive_Wt_low)/SUM(Active_Wt_low,NonActive_Wt_low)</f>
        <v>0.11138367586927216</v>
      </c>
      <c r="BV25" s="40">
        <f>(BN25*cis_wt_low+BO25*First_line_Wt_low+BP25*Sec_Line_wt_low+BQ25*Active_Wt_low+BR25*NonActive_Wt_low)/SUM(cis_wt_low,First_line_Wt_low,Sec_Line_wt_low,Active_Wt_low,NonActive_Wt_low)</f>
        <v>0.12900604352566422</v>
      </c>
      <c r="BW25" s="7">
        <v>0.1669067695288394</v>
      </c>
      <c r="BX25" s="7">
        <v>0.1466079746404183</v>
      </c>
      <c r="BY25" s="7">
        <v>9.1434586570631388E-2</v>
      </c>
      <c r="BZ25" s="7">
        <v>8.5522105581095201E-2</v>
      </c>
      <c r="CA25" s="7">
        <v>0.12560459092072032</v>
      </c>
      <c r="CB25" s="7">
        <f>(BW25*cis_wt_low+BX25*First_line_Wt_low+BY25*Sec_Line_wt_low+BZ25*Active_Wt_low)/SUM(cis_wt_low,First_line_Wt_low,Sec_Line_wt_low,Active_Wt_low)</f>
        <v>0.12461485459341423</v>
      </c>
      <c r="CC25" s="7">
        <f>(BX25*First_line_Wt_low+BY25*Sec_Line_wt_low)/SUM(First_line_Wt_low,Sec_Line_wt_low)</f>
        <v>0.12476091068329147</v>
      </c>
      <c r="CD25" s="7">
        <f>(BZ25*Active_Wt_low+CA25*NonActive_Wt_low)/SUM(Active_Wt_low,NonActive_Wt_low)</f>
        <v>0.10719034730387705</v>
      </c>
      <c r="CE25" s="7">
        <f>(BW25*cis_wt_low+BX25*First_line_Wt_low+BY25*Sec_Line_wt_low+BZ25*Active_Wt_low+CA25*NonActive_Wt_low)/SUM(cis_wt_low,First_line_Wt_low,Sec_Line_wt_low,Active_Wt_low,NonActive_Wt_low)</f>
        <v>0.12473656426987205</v>
      </c>
      <c r="CF25" s="7">
        <v>0.16110438712691572</v>
      </c>
      <c r="CG25" s="7">
        <v>0.14457888352032527</v>
      </c>
      <c r="CH25" s="7">
        <v>8.8005008641442617E-2</v>
      </c>
      <c r="CI25" s="7">
        <v>8.7810887940644289E-2</v>
      </c>
      <c r="CJ25" s="7">
        <v>0.11938639880127626</v>
      </c>
      <c r="CK25" s="7">
        <f t="shared" si="69"/>
        <v>0.12226587023123604</v>
      </c>
      <c r="CL25" s="7">
        <f t="shared" si="70"/>
        <v>0.12217726734228486</v>
      </c>
      <c r="CM25" s="7">
        <f t="shared" ref="CM25:CM37" si="74">(CI25*Active_Wt_low+CJ25*NonActive_Wt_low)/SUM(Active_Wt_low,NonActive_Wt_low)</f>
        <v>0.10488033351147864</v>
      </c>
      <c r="CN25" s="33">
        <f t="shared" si="71"/>
        <v>0.12191177639185585</v>
      </c>
      <c r="CO25" s="108">
        <f>C25/SUM(C$9:C$21)</f>
        <v>0.26221205716538348</v>
      </c>
      <c r="CP25" s="40">
        <f t="shared" ref="CP25:CW37" si="75">D25/SUM(D$9:D$21)</f>
        <v>0.18338932407561528</v>
      </c>
      <c r="CQ25" s="40">
        <f t="shared" si="75"/>
        <v>0.11694337362933206</v>
      </c>
      <c r="CR25" s="40">
        <f t="shared" si="75"/>
        <v>0.12220684928720218</v>
      </c>
      <c r="CS25" s="40">
        <f t="shared" si="75"/>
        <v>0.2590891448133531</v>
      </c>
      <c r="CT25" s="40">
        <f t="shared" si="75"/>
        <v>0.16141485970729233</v>
      </c>
      <c r="CU25" s="40">
        <f t="shared" si="75"/>
        <v>0.15673580869773973</v>
      </c>
      <c r="CV25" s="40">
        <f t="shared" si="75"/>
        <v>0.18803116362785632</v>
      </c>
      <c r="CW25" s="48">
        <f t="shared" si="75"/>
        <v>0.17096706485316385</v>
      </c>
    </row>
    <row r="26" spans="1:101" x14ac:dyDescent="0.25">
      <c r="A26" s="89"/>
      <c r="B26" s="2" t="s">
        <v>12</v>
      </c>
      <c r="C26" s="7">
        <v>0.31745856185295407</v>
      </c>
      <c r="D26" s="7">
        <v>0.16313933817395243</v>
      </c>
      <c r="E26" s="7">
        <v>9.7177101199204211E-2</v>
      </c>
      <c r="F26" s="7">
        <v>0.13392168125645287</v>
      </c>
      <c r="G26" s="7">
        <v>0.1386340414033472</v>
      </c>
      <c r="H26" s="7">
        <f t="shared" si="27"/>
        <v>0.15604328171799572</v>
      </c>
      <c r="I26" s="7">
        <f t="shared" si="28"/>
        <v>0.13702020247542132</v>
      </c>
      <c r="J26" s="7">
        <f>(F26*Active_Wt_low+G26*NonActive_Wt_low)/SUM(Active_Wt_low,NonActive_Wt_low)</f>
        <v>0.13646914202098701</v>
      </c>
      <c r="K26" s="7">
        <f t="shared" si="30"/>
        <v>0.15390243576982376</v>
      </c>
      <c r="L26" s="7">
        <v>0.31361230365946308</v>
      </c>
      <c r="M26" s="7">
        <v>0.16497064617092572</v>
      </c>
      <c r="N26" s="7">
        <v>9.6906953426174475E-2</v>
      </c>
      <c r="O26" s="7">
        <v>8.6477676583970028E-2</v>
      </c>
      <c r="P26" s="7">
        <v>0.13288228670645044</v>
      </c>
      <c r="Q26" s="40">
        <f t="shared" si="31"/>
        <v>0.15074933597021423</v>
      </c>
      <c r="R26" s="40">
        <f t="shared" si="32"/>
        <v>0.13801939484171669</v>
      </c>
      <c r="S26" s="40">
        <f>(O26*Active_Wt_low+P26*NonActive_Wt_low)/SUM(Active_Wt_low,NonActive_Wt_low)</f>
        <v>0.11156360378298336</v>
      </c>
      <c r="T26" s="40">
        <f t="shared" si="34"/>
        <v>0.14855219242283424</v>
      </c>
      <c r="U26" s="7">
        <v>0.30845425152204092</v>
      </c>
      <c r="V26" s="7">
        <v>0.15832009583752649</v>
      </c>
      <c r="W26" s="7">
        <v>9.5932427939152382E-2</v>
      </c>
      <c r="X26" s="7">
        <v>8.5573724201427753E-2</v>
      </c>
      <c r="Y26" s="7">
        <v>0.13125308337254837</v>
      </c>
      <c r="Z26" s="7">
        <f t="shared" si="22"/>
        <v>0.14668211984012824</v>
      </c>
      <c r="AA26" s="7">
        <f t="shared" si="23"/>
        <v>0.13361638598037992</v>
      </c>
      <c r="AB26" s="7">
        <f>(X26*Active_Wt_low+Y26*NonActive_Wt_low)/SUM(Active_Wt_low,NonActive_Wt_low)</f>
        <v>0.11026758706634139</v>
      </c>
      <c r="AC26" s="7">
        <f t="shared" si="25"/>
        <v>0.14478478316093826</v>
      </c>
      <c r="AD26" s="7">
        <v>0.31450814387412485</v>
      </c>
      <c r="AE26" s="7">
        <v>0.1572533036126772</v>
      </c>
      <c r="AF26" s="7">
        <v>9.3952295003832551E-2</v>
      </c>
      <c r="AG26" s="7">
        <v>6.934697256600747E-2</v>
      </c>
      <c r="AH26" s="7">
        <v>0.102459361062224</v>
      </c>
      <c r="AI26" s="7">
        <f t="shared" si="3"/>
        <v>0.14429449010200479</v>
      </c>
      <c r="AJ26" s="7">
        <f t="shared" si="4"/>
        <v>0.13218793728282938</v>
      </c>
      <c r="AK26" s="7">
        <f t="shared" si="72"/>
        <v>8.7247240772315035E-2</v>
      </c>
      <c r="AL26" s="33">
        <f t="shared" si="5"/>
        <v>0.13914994818763379</v>
      </c>
      <c r="AM26" s="7">
        <v>0.29962570531747773</v>
      </c>
      <c r="AN26" s="7">
        <v>0.14389548287431767</v>
      </c>
      <c r="AO26" s="7">
        <v>8.8230043748878426E-2</v>
      </c>
      <c r="AP26" s="7">
        <v>8.0174810128600726E-2</v>
      </c>
      <c r="AQ26" s="7">
        <v>0.12850328994831078</v>
      </c>
      <c r="AR26" s="40">
        <f>(AM26*cis_wt_low+AN26*First_line_Wt_low+AO26*Sec_Line_wt_low+AP26*Active_Wt_low)/SUM(cis_wt_low,First_line_Wt_low,Sec_Line_wt_low,Active_Wt_low)</f>
        <v>0.13599297593172374</v>
      </c>
      <c r="AS26" s="40">
        <f>(AN26*First_line_Wt_low+AO26*Sec_Line_wt_low)/SUM(First_line_Wt_low,Sec_Line_wt_low)</f>
        <v>0.1218535809480342</v>
      </c>
      <c r="AT26" s="40">
        <f>(AP26*Active_Wt_low+AQ26*NonActive_Wt_low)/SUM(Active_Wt_low,NonActive_Wt_low)</f>
        <v>0.10630076449383113</v>
      </c>
      <c r="AU26" s="40">
        <f>(AM26*cis_wt_low+AN26*First_line_Wt_low+AO26*Sec_Line_wt_low+AP26*Active_Wt_low+AQ26*NonActive_Wt_low)/SUM(cis_wt_low,First_line_Wt_low,Sec_Line_wt_low,Active_Wt_low,NonActive_Wt_low)</f>
        <v>0.13507195562291804</v>
      </c>
      <c r="AV26" s="7">
        <v>0.297591732930856</v>
      </c>
      <c r="AW26" s="7">
        <v>0.14134722378485587</v>
      </c>
      <c r="AX26" s="7">
        <v>8.6161711411736355E-2</v>
      </c>
      <c r="AY26" s="7">
        <v>7.96153282300191E-2</v>
      </c>
      <c r="AZ26" s="7">
        <v>0.12495522264901103</v>
      </c>
      <c r="BA26" s="7">
        <f>(AV26*cis_wt_low+AW26*First_line_Wt_low+AX26*Sec_Line_wt_low+AY26*Active_Wt_low)/SUM(cis_wt_low,First_line_Wt_low,Sec_Line_wt_low,Active_Wt_low)</f>
        <v>0.13388393589500241</v>
      </c>
      <c r="BB26" s="7">
        <f>(AW26*First_line_Wt_low+AX26*Sec_Line_wt_low)/SUM(First_line_Wt_low,Sec_Line_wt_low)</f>
        <v>0.11949535895470656</v>
      </c>
      <c r="BC26" s="7">
        <f>(AY26*Active_Wt_low+AZ26*NonActive_Wt_low)/SUM(Active_Wt_low,NonActive_Wt_low)</f>
        <v>0.10412567941288099</v>
      </c>
      <c r="BD26" s="7">
        <f>(AV26*cis_wt_low+AW26*First_line_Wt_low+AX26*Sec_Line_wt_low+AY26*Active_Wt_low+AZ26*NonActive_Wt_low)/SUM(cis_wt_low,First_line_Wt_low,Sec_Line_wt_low,Active_Wt_low,NonActive_Wt_low)</f>
        <v>0.1327859557861871</v>
      </c>
      <c r="BE26" s="7">
        <v>0.30032880314843929</v>
      </c>
      <c r="BF26" s="7">
        <v>0.13949055237912597</v>
      </c>
      <c r="BG26" s="7">
        <v>8.450003322871788E-2</v>
      </c>
      <c r="BH26" s="7">
        <v>7.5774610826231908E-2</v>
      </c>
      <c r="BI26" s="7">
        <v>0.11661680204206114</v>
      </c>
      <c r="BJ26" s="7">
        <f t="shared" si="66"/>
        <v>0.13234426738236274</v>
      </c>
      <c r="BK26" s="7">
        <f t="shared" si="67"/>
        <v>0.11771589921852998</v>
      </c>
      <c r="BL26" s="7">
        <f t="shared" si="73"/>
        <v>9.7853542914751512E-2</v>
      </c>
      <c r="BM26" s="33">
        <f t="shared" si="68"/>
        <v>0.13041023236186453</v>
      </c>
      <c r="BN26" s="7">
        <v>0.29962570531747773</v>
      </c>
      <c r="BO26" s="7">
        <v>0.14389548287431767</v>
      </c>
      <c r="BP26" s="7">
        <v>8.8230043748878426E-2</v>
      </c>
      <c r="BQ26" s="7">
        <v>8.0174810128600726E-2</v>
      </c>
      <c r="BR26" s="7">
        <v>0.12850328994831078</v>
      </c>
      <c r="BS26" s="40">
        <f>(BN26*cis_wt_low+BO26*First_line_Wt_low+BP26*Sec_Line_wt_low+BQ26*Active_Wt_low)/SUM(cis_wt_low,First_line_Wt_low,Sec_Line_wt_low,Active_Wt_low)</f>
        <v>0.13599297593172374</v>
      </c>
      <c r="BT26" s="40">
        <f>(BO26*First_line_Wt_low+BP26*Sec_Line_wt_low)/SUM(First_line_Wt_low,Sec_Line_wt_low)</f>
        <v>0.1218535809480342</v>
      </c>
      <c r="BU26" s="40">
        <f>(BQ26*Active_Wt_low+BR26*NonActive_Wt_low)/SUM(Active_Wt_low,NonActive_Wt_low)</f>
        <v>0.10630076449383113</v>
      </c>
      <c r="BV26" s="40">
        <f>(BN26*cis_wt_low+BO26*First_line_Wt_low+BP26*Sec_Line_wt_low+BQ26*Active_Wt_low+BR26*NonActive_Wt_low)/SUM(cis_wt_low,First_line_Wt_low,Sec_Line_wt_low,Active_Wt_low,NonActive_Wt_low)</f>
        <v>0.13507195562291804</v>
      </c>
      <c r="BW26" s="7">
        <v>0.297591732930856</v>
      </c>
      <c r="BX26" s="7">
        <v>0.14134722378485587</v>
      </c>
      <c r="BY26" s="7">
        <v>8.6161711411736355E-2</v>
      </c>
      <c r="BZ26" s="7">
        <v>7.96153282300191E-2</v>
      </c>
      <c r="CA26" s="7">
        <v>0.12495522264901103</v>
      </c>
      <c r="CB26" s="7">
        <f>(BW26*cis_wt_low+BX26*First_line_Wt_low+BY26*Sec_Line_wt_low+BZ26*Active_Wt_low)/SUM(cis_wt_low,First_line_Wt_low,Sec_Line_wt_low,Active_Wt_low)</f>
        <v>0.13388393589500241</v>
      </c>
      <c r="CC26" s="7">
        <f>(BX26*First_line_Wt_low+BY26*Sec_Line_wt_low)/SUM(First_line_Wt_low,Sec_Line_wt_low)</f>
        <v>0.11949535895470656</v>
      </c>
      <c r="CD26" s="7">
        <f>(BZ26*Active_Wt_low+CA26*NonActive_Wt_low)/SUM(Active_Wt_low,NonActive_Wt_low)</f>
        <v>0.10412567941288099</v>
      </c>
      <c r="CE26" s="7">
        <f>(BW26*cis_wt_low+BX26*First_line_Wt_low+BY26*Sec_Line_wt_low+BZ26*Active_Wt_low+CA26*NonActive_Wt_low)/SUM(cis_wt_low,First_line_Wt_low,Sec_Line_wt_low,Active_Wt_low,NonActive_Wt_low)</f>
        <v>0.1327859557861871</v>
      </c>
      <c r="CF26" s="7">
        <v>0.30032880314843929</v>
      </c>
      <c r="CG26" s="7">
        <v>0.13949055237912597</v>
      </c>
      <c r="CH26" s="7">
        <v>8.450003322871788E-2</v>
      </c>
      <c r="CI26" s="7">
        <v>7.5774610826231908E-2</v>
      </c>
      <c r="CJ26" s="7">
        <v>0.11661680204206114</v>
      </c>
      <c r="CK26" s="7">
        <f t="shared" si="69"/>
        <v>0.13234426738236274</v>
      </c>
      <c r="CL26" s="7">
        <f t="shared" si="70"/>
        <v>0.11771589921852998</v>
      </c>
      <c r="CM26" s="7">
        <f t="shared" si="74"/>
        <v>9.7853542914751512E-2</v>
      </c>
      <c r="CN26" s="33">
        <f t="shared" si="71"/>
        <v>0.13041023236186453</v>
      </c>
      <c r="CO26" s="108">
        <f t="shared" ref="CO26:CO37" si="76">C26/SUM(C$9:C$21)</f>
        <v>0.4472682499972393</v>
      </c>
      <c r="CP26" s="40">
        <f t="shared" si="75"/>
        <v>0.1723165551284844</v>
      </c>
      <c r="CQ26" s="40">
        <f t="shared" si="75"/>
        <v>0.10045786251769714</v>
      </c>
      <c r="CR26" s="40">
        <f t="shared" si="75"/>
        <v>0.14779000379576054</v>
      </c>
      <c r="CS26" s="40">
        <f t="shared" si="75"/>
        <v>0.19433917701187889</v>
      </c>
      <c r="CT26" s="40">
        <f t="shared" si="75"/>
        <v>0.1691073187994859</v>
      </c>
      <c r="CU26" s="40">
        <f t="shared" si="75"/>
        <v>0.14349182230922822</v>
      </c>
      <c r="CV26" s="40">
        <f t="shared" si="75"/>
        <v>0.1701746912989735</v>
      </c>
      <c r="CW26" s="48">
        <f t="shared" si="75"/>
        <v>0.17157490671778605</v>
      </c>
    </row>
    <row r="27" spans="1:101" x14ac:dyDescent="0.25">
      <c r="A27" s="89"/>
      <c r="B27" s="2" t="s">
        <v>11</v>
      </c>
      <c r="C27" s="6"/>
      <c r="D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66"/>
      <c r="R27" s="66"/>
      <c r="S27" s="66"/>
      <c r="T27" s="66"/>
      <c r="U27" s="8"/>
      <c r="V27" s="8"/>
      <c r="W27" s="8"/>
      <c r="X27" s="8"/>
      <c r="Y27" s="8"/>
      <c r="Z27" s="8"/>
      <c r="AA27" s="8"/>
      <c r="AB27" s="8"/>
      <c r="AC27" s="8"/>
      <c r="AD27" s="7">
        <v>6.3039728035424042E-2</v>
      </c>
      <c r="AE27" s="7">
        <v>8.4057052170999902E-2</v>
      </c>
      <c r="AF27" s="7">
        <v>7.8678460759758609E-2</v>
      </c>
      <c r="AG27" s="7">
        <v>0.14523608981783911</v>
      </c>
      <c r="AH27" s="7">
        <v>0.10589781861774775</v>
      </c>
      <c r="AI27" s="44">
        <f t="shared" si="3"/>
        <v>8.7441113107448148E-2</v>
      </c>
      <c r="AJ27" s="44">
        <f t="shared" si="4"/>
        <v>8.1927285726133184E-2</v>
      </c>
      <c r="AK27" s="44">
        <f t="shared" si="72"/>
        <v>0.12397016376316745</v>
      </c>
      <c r="AL27" s="45">
        <f t="shared" si="5"/>
        <v>8.9710767756024712E-2</v>
      </c>
      <c r="AM27" s="8"/>
      <c r="AN27" s="8"/>
      <c r="AO27" s="8"/>
      <c r="AP27" s="8"/>
      <c r="AQ27" s="8"/>
      <c r="AR27" s="66"/>
      <c r="AS27" s="66"/>
      <c r="AT27" s="66"/>
      <c r="AU27" s="66"/>
      <c r="AV27" s="8"/>
      <c r="AW27" s="8"/>
      <c r="AX27" s="8"/>
      <c r="AY27" s="8"/>
      <c r="AZ27" s="8"/>
      <c r="BA27" s="8"/>
      <c r="BB27" s="8"/>
      <c r="BC27" s="8"/>
      <c r="BD27" s="8"/>
      <c r="BE27" s="7">
        <v>5.7564709844537959E-2</v>
      </c>
      <c r="BF27" s="7">
        <v>7.5400821096628781E-2</v>
      </c>
      <c r="BG27" s="7">
        <v>8.8034883588466201E-2</v>
      </c>
      <c r="BH27" s="7">
        <v>0.1130049795662257</v>
      </c>
      <c r="BI27" s="7">
        <v>8.6909631146800906E-2</v>
      </c>
      <c r="BJ27" s="44">
        <f t="shared" si="66"/>
        <v>8.1833694287427469E-2</v>
      </c>
      <c r="BK27" s="44">
        <f t="shared" si="67"/>
        <v>8.0403543984488859E-2</v>
      </c>
      <c r="BL27" s="44">
        <f t="shared" si="73"/>
        <v>9.8898061978624857E-2</v>
      </c>
      <c r="BM27" s="45">
        <f t="shared" si="68"/>
        <v>8.2457891475941375E-2</v>
      </c>
      <c r="BN27" s="8"/>
      <c r="BO27" s="8"/>
      <c r="BP27" s="8"/>
      <c r="BQ27" s="8"/>
      <c r="BR27" s="8"/>
      <c r="BS27" s="66"/>
      <c r="BT27" s="66"/>
      <c r="BU27" s="66"/>
      <c r="BV27" s="66"/>
      <c r="BW27" s="8"/>
      <c r="BX27" s="8"/>
      <c r="BY27" s="8"/>
      <c r="BZ27" s="8"/>
      <c r="CA27" s="8"/>
      <c r="CB27" s="8"/>
      <c r="CC27" s="8"/>
      <c r="CD27" s="8"/>
      <c r="CE27" s="8"/>
      <c r="CF27" s="7">
        <v>5.7564709844537959E-2</v>
      </c>
      <c r="CG27" s="7">
        <v>7.5400821096628781E-2</v>
      </c>
      <c r="CH27" s="7">
        <v>8.8034883588466201E-2</v>
      </c>
      <c r="CI27" s="7">
        <v>0.1130049795662257</v>
      </c>
      <c r="CJ27" s="7">
        <v>8.6909631146800906E-2</v>
      </c>
      <c r="CK27" s="44">
        <f t="shared" si="69"/>
        <v>8.1833694287427469E-2</v>
      </c>
      <c r="CL27" s="44">
        <f t="shared" si="70"/>
        <v>8.0403543984488859E-2</v>
      </c>
      <c r="CM27" s="44">
        <f t="shared" si="74"/>
        <v>9.8898061978624857E-2</v>
      </c>
      <c r="CN27" s="45">
        <f t="shared" si="71"/>
        <v>8.2457891475941375E-2</v>
      </c>
      <c r="CO27" s="109"/>
      <c r="CP27" s="75"/>
      <c r="CQ27" s="41"/>
      <c r="CR27" s="41"/>
      <c r="CS27" s="41"/>
      <c r="CT27" s="41"/>
      <c r="CU27" s="41"/>
      <c r="CV27" s="41"/>
      <c r="CW27" s="110"/>
    </row>
    <row r="28" spans="1:101" x14ac:dyDescent="0.25">
      <c r="A28" s="89"/>
      <c r="B28" s="2" t="s">
        <v>10</v>
      </c>
      <c r="C28" s="6"/>
      <c r="D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66"/>
      <c r="R28" s="66"/>
      <c r="S28" s="66"/>
      <c r="T28" s="66"/>
      <c r="U28" s="7">
        <v>8.6942442637790579E-2</v>
      </c>
      <c r="V28" s="7">
        <v>0.12237849988683172</v>
      </c>
      <c r="W28" s="7">
        <v>9.1364809244507211E-2</v>
      </c>
      <c r="X28" s="7">
        <v>9.7851527268234775E-2</v>
      </c>
      <c r="Y28" s="7">
        <v>0.10223159188589953</v>
      </c>
      <c r="Z28" s="7">
        <f t="shared" ref="Z28:Z37" si="77">(U28*cis_wt_low+V28*First_line_Wt_low+W28*Sec_Line_wt_low+X28*Active_Wt_low)/SUM(cis_wt_low,First_line_Wt_low,Sec_Line_wt_low,Active_Wt_low)</f>
        <v>0.10615011741353592</v>
      </c>
      <c r="AA28" s="7">
        <f t="shared" ref="AA28:AA37" si="78">(V28*First_line_Wt_low+W28*Sec_Line_wt_low)/SUM(First_line_Wt_low,Sec_Line_wt_low)</f>
        <v>0.11009797649116151</v>
      </c>
      <c r="AB28" s="7">
        <f t="shared" ref="AB28:AB37" si="79">(X28*Active_Wt_low+Y28*NonActive_Wt_low)/SUM(Active_Wt_low,NonActive_Wt_low)</f>
        <v>0.10021935197004132</v>
      </c>
      <c r="AC28" s="7">
        <f t="shared" ref="AC28:AC37" si="80">(U28*cis_wt_low+V28*First_line_Wt_low+W28*Sec_Line_wt_low+X28*Active_Wt_low+Y28*NonActive_Wt_low)/SUM(cis_wt_low,First_line_Wt_low,Sec_Line_wt_low,Active_Wt_low,NonActive_Wt_low)</f>
        <v>0.10566824920176851</v>
      </c>
      <c r="AD28" s="7">
        <v>8.4949097552358813E-2</v>
      </c>
      <c r="AE28" s="7">
        <v>0.12428056068900811</v>
      </c>
      <c r="AF28" s="7">
        <v>9.5601266731785109E-2</v>
      </c>
      <c r="AG28" s="7">
        <v>0.100765557003742</v>
      </c>
      <c r="AH28" s="7">
        <v>9.3760420601767827E-2</v>
      </c>
      <c r="AI28" s="44">
        <f t="shared" si="3"/>
        <v>0.10846897668780191</v>
      </c>
      <c r="AJ28" s="44">
        <f t="shared" si="4"/>
        <v>0.11292439078086002</v>
      </c>
      <c r="AK28" s="44">
        <f t="shared" si="72"/>
        <v>9.6978641407742816E-2</v>
      </c>
      <c r="AL28" s="45">
        <f t="shared" si="5"/>
        <v>0.10666023879165425</v>
      </c>
      <c r="AM28" s="8"/>
      <c r="AN28" s="8"/>
      <c r="AO28" s="8"/>
      <c r="AP28" s="8"/>
      <c r="AQ28" s="8"/>
      <c r="AR28" s="66"/>
      <c r="AS28" s="66"/>
      <c r="AT28" s="66"/>
      <c r="AU28" s="66"/>
      <c r="AV28" s="7">
        <v>0.1057987274975575</v>
      </c>
      <c r="AW28" s="7">
        <v>0.11241008406014862</v>
      </c>
      <c r="AX28" s="7">
        <v>8.3206091287655493E-2</v>
      </c>
      <c r="AY28" s="7">
        <v>0.10457035193596599</v>
      </c>
      <c r="AZ28" s="7">
        <v>9.2468636964291473E-2</v>
      </c>
      <c r="BA28" s="7">
        <f t="shared" ref="BA28:BA37" si="81">(AV28*cis_wt_low+AW28*First_line_Wt_low+AX28*Sec_Line_wt_low+AY28*Active_Wt_low)/SUM(cis_wt_low,First_line_Wt_low,Sec_Line_wt_low,Active_Wt_low)</f>
        <v>0.10182218588464527</v>
      </c>
      <c r="BB28" s="7">
        <f t="shared" ref="BB28:BB37" si="82">(AW28*First_line_Wt_low+AX28*Sec_Line_wt_low)/SUM(First_line_Wt_low,Sec_Line_wt_low)</f>
        <v>0.1008461486154535</v>
      </c>
      <c r="BC28" s="7">
        <f t="shared" ref="BC28:BC37" si="83">(AY28*Active_Wt_low+AZ28*NonActive_Wt_low)/SUM(Active_Wt_low,NonActive_Wt_low)</f>
        <v>9.8028270449636065E-2</v>
      </c>
      <c r="BD28" s="7">
        <f t="shared" ref="BD28:BD37" si="84">(AV28*cis_wt_low+AW28*First_line_Wt_low+AX28*Sec_Line_wt_low+AY28*Active_Wt_low+AZ28*NonActive_Wt_low)/SUM(cis_wt_low,First_line_Wt_low,Sec_Line_wt_low,Active_Wt_low,NonActive_Wt_low)</f>
        <v>0.10067196296019527</v>
      </c>
      <c r="BE28" s="7">
        <v>0.10277187147425304</v>
      </c>
      <c r="BF28" s="7">
        <v>0.12080531274356159</v>
      </c>
      <c r="BG28" s="7">
        <v>9.820785327953839E-2</v>
      </c>
      <c r="BH28" s="7">
        <v>0.1009551046427283</v>
      </c>
      <c r="BI28" s="7">
        <v>8.0724028555595309E-2</v>
      </c>
      <c r="BJ28" s="44">
        <f t="shared" si="66"/>
        <v>0.10958183533569915</v>
      </c>
      <c r="BK28" s="44">
        <f t="shared" si="67"/>
        <v>0.11185737317612651</v>
      </c>
      <c r="BL28" s="44">
        <f t="shared" si="73"/>
        <v>9.0018361492856316E-2</v>
      </c>
      <c r="BM28" s="45">
        <f t="shared" si="68"/>
        <v>0.10603313834480681</v>
      </c>
      <c r="BN28" s="8"/>
      <c r="BO28" s="8"/>
      <c r="BP28" s="8"/>
      <c r="BQ28" s="8"/>
      <c r="BR28" s="8"/>
      <c r="BS28" s="66"/>
      <c r="BT28" s="66"/>
      <c r="BU28" s="66"/>
      <c r="BV28" s="66"/>
      <c r="BW28" s="7">
        <v>0.1057987274975575</v>
      </c>
      <c r="BX28" s="7">
        <v>0.11241008406014862</v>
      </c>
      <c r="BY28" s="7">
        <v>8.3206091287655493E-2</v>
      </c>
      <c r="BZ28" s="7">
        <v>0.10457035193596599</v>
      </c>
      <c r="CA28" s="7">
        <v>9.2468636964291473E-2</v>
      </c>
      <c r="CB28" s="7">
        <f t="shared" ref="CB28:CB37" si="85">(BW28*cis_wt_low+BX28*First_line_Wt_low+BY28*Sec_Line_wt_low+BZ28*Active_Wt_low)/SUM(cis_wt_low,First_line_Wt_low,Sec_Line_wt_low,Active_Wt_low)</f>
        <v>0.10182218588464527</v>
      </c>
      <c r="CC28" s="7">
        <f t="shared" ref="CC28:CC37" si="86">(BX28*First_line_Wt_low+BY28*Sec_Line_wt_low)/SUM(First_line_Wt_low,Sec_Line_wt_low)</f>
        <v>0.1008461486154535</v>
      </c>
      <c r="CD28" s="7">
        <f t="shared" ref="CD28:CD37" si="87">(BZ28*Active_Wt_low+CA28*NonActive_Wt_low)/SUM(Active_Wt_low,NonActive_Wt_low)</f>
        <v>9.8028270449636065E-2</v>
      </c>
      <c r="CE28" s="7">
        <f t="shared" ref="CE28:CE37" si="88">(BW28*cis_wt_low+BX28*First_line_Wt_low+BY28*Sec_Line_wt_low+BZ28*Active_Wt_low+CA28*NonActive_Wt_low)/SUM(cis_wt_low,First_line_Wt_low,Sec_Line_wt_low,Active_Wt_low,NonActive_Wt_low)</f>
        <v>0.10067196296019527</v>
      </c>
      <c r="CF28" s="7">
        <v>0.10277187147425304</v>
      </c>
      <c r="CG28" s="7">
        <v>0.12080531274356159</v>
      </c>
      <c r="CH28" s="7">
        <v>9.820785327953839E-2</v>
      </c>
      <c r="CI28" s="7">
        <v>0.1009551046427283</v>
      </c>
      <c r="CJ28" s="7">
        <v>8.0724028555595309E-2</v>
      </c>
      <c r="CK28" s="44">
        <f t="shared" si="69"/>
        <v>0.10958183533569915</v>
      </c>
      <c r="CL28" s="44">
        <f t="shared" si="70"/>
        <v>0.11185737317612651</v>
      </c>
      <c r="CM28" s="44">
        <f t="shared" si="74"/>
        <v>9.0018361492856316E-2</v>
      </c>
      <c r="CN28" s="45">
        <f t="shared" si="71"/>
        <v>0.10603313834480681</v>
      </c>
      <c r="CO28" s="109"/>
      <c r="CP28" s="75"/>
      <c r="CQ28" s="41"/>
      <c r="CR28" s="41"/>
      <c r="CS28" s="41"/>
      <c r="CT28" s="41"/>
      <c r="CU28" s="41"/>
      <c r="CV28" s="41"/>
      <c r="CW28" s="110"/>
    </row>
    <row r="29" spans="1:101" x14ac:dyDescent="0.25">
      <c r="A29" s="89"/>
      <c r="B29" s="2" t="s">
        <v>9</v>
      </c>
      <c r="C29" s="7">
        <v>2.9337111626763748E-2</v>
      </c>
      <c r="D29" s="7">
        <v>8.6117434137116516E-3</v>
      </c>
      <c r="E29" s="7">
        <v>1.310050884490902E-2</v>
      </c>
      <c r="F29" s="7">
        <v>0.16600219960001675</v>
      </c>
      <c r="G29" s="7">
        <v>9.9337929259214336E-3</v>
      </c>
      <c r="H29" s="7">
        <f t="shared" ref="H29:H37" si="89">(C29*cis_wt_low+D29*First_line_Wt_low+E29*Sec_Line_wt_low+F29*Active_Wt_low)/SUM(cis_wt_low,First_line_Wt_low,Sec_Line_wt_low,Active_Wt_low)</f>
        <v>3.0968059207700242E-2</v>
      </c>
      <c r="I29" s="7">
        <f t="shared" ref="I29:I37" si="90">(D29*First_line_Wt_low+E29*Sec_Line_wt_low)/SUM(First_line_Wt_low,Sec_Line_wt_low)</f>
        <v>1.0389164538183254E-2</v>
      </c>
      <c r="J29" s="7">
        <f t="shared" ref="J29:J37" si="91">(F29*Active_Wt_low+G29*NonActive_Wt_low)/SUM(Active_Wt_low,NonActive_Wt_low)</f>
        <v>8.1632981163340168E-2</v>
      </c>
      <c r="K29" s="7">
        <f t="shared" ref="K29:K37" si="92">(C29*cis_wt_low+D29*First_line_Wt_low+E29*Sec_Line_wt_low+F29*Active_Wt_low+G29*NonActive_Wt_low)/SUM(cis_wt_low,First_line_Wt_low,Sec_Line_wt_low,Active_Wt_low,NonActive_Wt_low)</f>
        <v>2.8381437222579704E-2</v>
      </c>
      <c r="L29" s="7">
        <v>4.2192606509960616E-2</v>
      </c>
      <c r="M29" s="7">
        <v>7.3405256185021042E-2</v>
      </c>
      <c r="N29" s="7">
        <v>8.3095802940042776E-2</v>
      </c>
      <c r="O29" s="7">
        <v>0.23217649078554711</v>
      </c>
      <c r="P29" s="7">
        <v>0.20388847479245775</v>
      </c>
      <c r="Q29" s="40">
        <f t="shared" ref="Q29:Q37" si="93">(L29*cis_wt_low+M29*First_line_Wt_low+N29*Sec_Line_wt_low+O29*Active_Wt_low)/SUM(cis_wt_low,First_line_Wt_low,Sec_Line_wt_low,Active_Wt_low)</f>
        <v>9.1937106799245868E-2</v>
      </c>
      <c r="R29" s="40">
        <f t="shared" ref="R29:R37" si="94">(M29*First_line_Wt_low+N29*Sec_Line_wt_low)/SUM(First_line_Wt_low,Sec_Line_wt_low)</f>
        <v>7.7242432079832918E-2</v>
      </c>
      <c r="S29" s="40">
        <f t="shared" ref="S29:S37" si="95">(O29*Active_Wt_low+P29*NonActive_Wt_low)/SUM(Active_Wt_low,NonActive_Wt_low)</f>
        <v>0.21688423624587608</v>
      </c>
      <c r="T29" s="40">
        <f t="shared" ref="T29:T37" si="96">(L29*cis_wt_low+M29*First_line_Wt_low+N29*Sec_Line_wt_low+O29*Active_Wt_low+P29*NonActive_Wt_low)/SUM(cis_wt_low,First_line_Wt_low,Sec_Line_wt_low,Active_Wt_low,NonActive_Wt_low)</f>
        <v>0.10570397015622496</v>
      </c>
      <c r="U29" s="7">
        <v>4.1773962792359738E-2</v>
      </c>
      <c r="V29" s="7">
        <v>8.3281905628979733E-2</v>
      </c>
      <c r="W29" s="7">
        <v>8.8479046646592854E-2</v>
      </c>
      <c r="X29" s="7">
        <v>0.22375348875322881</v>
      </c>
      <c r="Y29" s="7">
        <v>0.18701608961663346</v>
      </c>
      <c r="Z29" s="7">
        <f t="shared" si="77"/>
        <v>9.7150719304030714E-2</v>
      </c>
      <c r="AA29" s="7">
        <f t="shared" si="78"/>
        <v>8.5339822972434962E-2</v>
      </c>
      <c r="AB29" s="7">
        <f t="shared" si="79"/>
        <v>0.20389357143490036</v>
      </c>
      <c r="AC29" s="7">
        <f t="shared" si="80"/>
        <v>0.10820162735271971</v>
      </c>
      <c r="AD29" s="7">
        <v>5.6450646837317341E-2</v>
      </c>
      <c r="AE29" s="7">
        <v>6.4295221587196014E-2</v>
      </c>
      <c r="AF29" s="7">
        <v>7.1775183235213189E-2</v>
      </c>
      <c r="AG29" s="7">
        <v>0.21380737849987785</v>
      </c>
      <c r="AH29" s="7">
        <v>0.17478663520905469</v>
      </c>
      <c r="AI29" s="7">
        <f t="shared" si="3"/>
        <v>8.3558272417257329E-2</v>
      </c>
      <c r="AJ29" s="7">
        <f t="shared" si="4"/>
        <v>6.7257069794059585E-2</v>
      </c>
      <c r="AK29" s="7">
        <f t="shared" si="72"/>
        <v>0.19271310526147883</v>
      </c>
      <c r="AL29" s="33">
        <f t="shared" si="5"/>
        <v>9.4776790130339156E-2</v>
      </c>
      <c r="AM29" s="7">
        <v>8.1698201611632035E-2</v>
      </c>
      <c r="AN29" s="7">
        <v>7.1712522078293262E-2</v>
      </c>
      <c r="AO29" s="7">
        <v>8.8163201332244603E-2</v>
      </c>
      <c r="AP29" s="7">
        <v>0.20494303529980593</v>
      </c>
      <c r="AQ29" s="7">
        <v>0.16360148346444145</v>
      </c>
      <c r="AR29" s="40">
        <f t="shared" ref="AR29:AR37" si="97">(AM29*cis_wt_low+AN29*First_line_Wt_low+AO29*Sec_Line_wt_low+AP29*Active_Wt_low)/SUM(cis_wt_low,First_line_Wt_low,Sec_Line_wt_low,Active_Wt_low)</f>
        <v>9.3698882408714448E-2</v>
      </c>
      <c r="AS29" s="40">
        <f t="shared" ref="AS29:AS37" si="98">(AN29*First_line_Wt_low+AO29*Sec_Line_wt_low)/SUM(First_line_Wt_low,Sec_Line_wt_low)</f>
        <v>7.8226514681840886E-2</v>
      </c>
      <c r="AT29" s="40">
        <f t="shared" ref="AT29:AT37" si="99">(AP29*Active_Wt_low+AQ29*NonActive_Wt_low)/SUM(Active_Wt_low,NonActive_Wt_low)</f>
        <v>0.18259415321893316</v>
      </c>
      <c r="AU29" s="40">
        <f t="shared" ref="AU29:AU37" si="100">(AM29*cis_wt_low+AN29*First_line_Wt_low+AO29*Sec_Line_wt_low+AP29*Active_Wt_low+AQ29*NonActive_Wt_low)/SUM(cis_wt_low,First_line_Wt_low,Sec_Line_wt_low,Active_Wt_low,NonActive_Wt_low)</f>
        <v>0.10229493241044348</v>
      </c>
      <c r="AV29" s="7">
        <v>7.6338203978162864E-2</v>
      </c>
      <c r="AW29" s="7">
        <v>7.2054730547519111E-2</v>
      </c>
      <c r="AX29" s="7">
        <v>8.8924547872683654E-2</v>
      </c>
      <c r="AY29" s="7">
        <v>0.1845683820799518</v>
      </c>
      <c r="AZ29" s="7">
        <v>0.14230448369628923</v>
      </c>
      <c r="BA29" s="7">
        <f t="shared" si="81"/>
        <v>9.108803535273137E-2</v>
      </c>
      <c r="BB29" s="7">
        <f t="shared" si="82"/>
        <v>7.8734689689809623E-2</v>
      </c>
      <c r="BC29" s="7">
        <f t="shared" si="83"/>
        <v>0.16172088750558328</v>
      </c>
      <c r="BD29" s="7">
        <f t="shared" si="84"/>
        <v>9.7386215166115092E-2</v>
      </c>
      <c r="BE29" s="7">
        <v>7.7449085124633277E-2</v>
      </c>
      <c r="BF29" s="7">
        <v>6.1923219612432349E-2</v>
      </c>
      <c r="BG29" s="7">
        <v>7.8074578741441872E-2</v>
      </c>
      <c r="BH29" s="7">
        <v>0.16979037479992404</v>
      </c>
      <c r="BI29" s="7">
        <v>0.13935898964932381</v>
      </c>
      <c r="BJ29" s="7">
        <f t="shared" si="66"/>
        <v>8.1391099815014578E-2</v>
      </c>
      <c r="BK29" s="7">
        <f t="shared" si="67"/>
        <v>6.8318690114256078E-2</v>
      </c>
      <c r="BL29" s="7">
        <f t="shared" si="73"/>
        <v>0.1533394336016643</v>
      </c>
      <c r="BM29" s="33">
        <f t="shared" si="68"/>
        <v>8.8519516669105569E-2</v>
      </c>
      <c r="BN29" s="7">
        <v>8.1698201611632035E-2</v>
      </c>
      <c r="BO29" s="7">
        <v>7.1712522078293262E-2</v>
      </c>
      <c r="BP29" s="7">
        <v>8.8163201332244603E-2</v>
      </c>
      <c r="BQ29" s="7">
        <v>0.20494303529980593</v>
      </c>
      <c r="BR29" s="7">
        <v>0.16360148346444145</v>
      </c>
      <c r="BS29" s="40">
        <f t="shared" ref="BS29:BS37" si="101">(BN29*cis_wt_low+BO29*First_line_Wt_low+BP29*Sec_Line_wt_low+BQ29*Active_Wt_low)/SUM(cis_wt_low,First_line_Wt_low,Sec_Line_wt_low,Active_Wt_low)</f>
        <v>9.3698882408714448E-2</v>
      </c>
      <c r="BT29" s="40">
        <f t="shared" ref="BT29:BT37" si="102">(BO29*First_line_Wt_low+BP29*Sec_Line_wt_low)/SUM(First_line_Wt_low,Sec_Line_wt_low)</f>
        <v>7.8226514681840886E-2</v>
      </c>
      <c r="BU29" s="40">
        <f t="shared" ref="BU29:BU37" si="103">(BQ29*Active_Wt_low+BR29*NonActive_Wt_low)/SUM(Active_Wt_low,NonActive_Wt_low)</f>
        <v>0.18259415321893316</v>
      </c>
      <c r="BV29" s="40">
        <f t="shared" ref="BV29:BV37" si="104">(BN29*cis_wt_low+BO29*First_line_Wt_low+BP29*Sec_Line_wt_low+BQ29*Active_Wt_low+BR29*NonActive_Wt_low)/SUM(cis_wt_low,First_line_Wt_low,Sec_Line_wt_low,Active_Wt_low,NonActive_Wt_low)</f>
        <v>0.10229493241044348</v>
      </c>
      <c r="BW29" s="7">
        <v>7.6338203978162864E-2</v>
      </c>
      <c r="BX29" s="7">
        <v>7.2054730547519111E-2</v>
      </c>
      <c r="BY29" s="7">
        <v>8.8924547872683654E-2</v>
      </c>
      <c r="BZ29" s="7">
        <v>0.1845683820799518</v>
      </c>
      <c r="CA29" s="7">
        <v>0.14230448369628923</v>
      </c>
      <c r="CB29" s="7">
        <f t="shared" si="85"/>
        <v>9.108803535273137E-2</v>
      </c>
      <c r="CC29" s="7">
        <f t="shared" si="86"/>
        <v>7.8734689689809623E-2</v>
      </c>
      <c r="CD29" s="7">
        <f t="shared" si="87"/>
        <v>0.16172088750558328</v>
      </c>
      <c r="CE29" s="7">
        <f t="shared" si="88"/>
        <v>9.7386215166115092E-2</v>
      </c>
      <c r="CF29" s="7">
        <v>7.7449085124633277E-2</v>
      </c>
      <c r="CG29" s="7">
        <v>6.1923219612432349E-2</v>
      </c>
      <c r="CH29" s="7">
        <v>7.8074578741441872E-2</v>
      </c>
      <c r="CI29" s="7">
        <v>0.16979037479992404</v>
      </c>
      <c r="CJ29" s="7">
        <v>0.13935898964932381</v>
      </c>
      <c r="CK29" s="7">
        <f t="shared" si="69"/>
        <v>8.1391099815014578E-2</v>
      </c>
      <c r="CL29" s="7">
        <f t="shared" si="70"/>
        <v>6.8318690114256078E-2</v>
      </c>
      <c r="CM29" s="7">
        <f t="shared" si="74"/>
        <v>0.1533394336016643</v>
      </c>
      <c r="CN29" s="33">
        <f t="shared" si="71"/>
        <v>8.8519516669105569E-2</v>
      </c>
      <c r="CO29" s="108">
        <f t="shared" si="76"/>
        <v>4.1333138097419321E-2</v>
      </c>
      <c r="CP29" s="40">
        <f t="shared" si="75"/>
        <v>9.0961871937895351E-3</v>
      </c>
      <c r="CQ29" s="40">
        <f t="shared" si="75"/>
        <v>1.3542790433272596E-2</v>
      </c>
      <c r="CR29" s="40">
        <f t="shared" si="75"/>
        <v>0.18319263526874935</v>
      </c>
      <c r="CS29" s="40">
        <f t="shared" si="75"/>
        <v>1.3925332640438952E-2</v>
      </c>
      <c r="CT29" s="40">
        <f t="shared" si="75"/>
        <v>3.3560723687561168E-2</v>
      </c>
      <c r="CU29" s="40">
        <f t="shared" si="75"/>
        <v>1.0879856582621377E-2</v>
      </c>
      <c r="CV29" s="40">
        <f t="shared" si="75"/>
        <v>0.10179493447060699</v>
      </c>
      <c r="CW29" s="48">
        <f t="shared" si="75"/>
        <v>3.1640450780543158E-2</v>
      </c>
    </row>
    <row r="30" spans="1:101" x14ac:dyDescent="0.25">
      <c r="A30" s="89"/>
      <c r="B30" s="2" t="s">
        <v>8</v>
      </c>
      <c r="C30" s="7">
        <v>2.8005916857178348E-2</v>
      </c>
      <c r="D30" s="7">
        <v>8.4704189347074976E-3</v>
      </c>
      <c r="E30" s="7">
        <v>5.0971739589404708E-2</v>
      </c>
      <c r="F30" s="7">
        <v>5.2273613919073314E-2</v>
      </c>
      <c r="G30" s="7">
        <v>1.6212686023047814E-2</v>
      </c>
      <c r="H30" s="7">
        <f t="shared" si="89"/>
        <v>2.8804705122932182E-2</v>
      </c>
      <c r="I30" s="7">
        <f t="shared" si="90"/>
        <v>2.5299711154918098E-2</v>
      </c>
      <c r="J30" s="7">
        <f t="shared" si="91"/>
        <v>3.2779391048955345E-2</v>
      </c>
      <c r="K30" s="7">
        <f t="shared" si="92"/>
        <v>2.7256241629863568E-2</v>
      </c>
      <c r="L30" s="7">
        <v>3.8044529345036458E-2</v>
      </c>
      <c r="M30" s="7">
        <v>3.9780104162838656E-2</v>
      </c>
      <c r="N30" s="7">
        <v>6.5674567830185215E-2</v>
      </c>
      <c r="O30" s="7">
        <v>6.9913356573011148E-2</v>
      </c>
      <c r="P30" s="7">
        <v>4.8486253470208268E-2</v>
      </c>
      <c r="Q30" s="40">
        <f t="shared" si="93"/>
        <v>5.1113893370784542E-2</v>
      </c>
      <c r="R30" s="40">
        <f t="shared" si="94"/>
        <v>5.0033561919691646E-2</v>
      </c>
      <c r="S30" s="40">
        <f t="shared" si="95"/>
        <v>5.8330051657746518E-2</v>
      </c>
      <c r="T30" s="40">
        <f t="shared" si="96"/>
        <v>5.0790767712643653E-2</v>
      </c>
      <c r="U30" s="7">
        <v>3.3860163050466949E-2</v>
      </c>
      <c r="V30" s="7">
        <v>5.2265060553815461E-2</v>
      </c>
      <c r="W30" s="7">
        <v>6.9988934332671851E-2</v>
      </c>
      <c r="X30" s="7">
        <v>7.0470539463542647E-2</v>
      </c>
      <c r="Y30" s="7">
        <v>5.2619094558047592E-2</v>
      </c>
      <c r="Z30" s="7">
        <f t="shared" si="77"/>
        <v>5.7883963400062882E-2</v>
      </c>
      <c r="AA30" s="7">
        <f t="shared" si="78"/>
        <v>5.9283201319884495E-2</v>
      </c>
      <c r="AB30" s="7">
        <f t="shared" si="79"/>
        <v>6.0820204160337434E-2</v>
      </c>
      <c r="AC30" s="7">
        <f t="shared" si="80"/>
        <v>5.7236532901984147E-2</v>
      </c>
      <c r="AD30" s="7">
        <v>4.6250676317686742E-2</v>
      </c>
      <c r="AE30" s="7">
        <v>2.7574921619457415E-2</v>
      </c>
      <c r="AF30" s="7">
        <v>6.4496085689013619E-2</v>
      </c>
      <c r="AG30" s="7">
        <v>6.6849316711383736E-2</v>
      </c>
      <c r="AH30" s="7">
        <v>5.1162906114555345E-2</v>
      </c>
      <c r="AI30" s="7">
        <f t="shared" si="3"/>
        <v>4.5568345790895547E-2</v>
      </c>
      <c r="AJ30" s="7">
        <f t="shared" si="4"/>
        <v>4.2194633422888858E-2</v>
      </c>
      <c r="AK30" s="7">
        <f t="shared" si="72"/>
        <v>5.836938005838218E-2</v>
      </c>
      <c r="AL30" s="33">
        <f t="shared" si="5"/>
        <v>4.6256319050167125E-2</v>
      </c>
      <c r="AM30" s="7">
        <v>2.7234313326646591E-2</v>
      </c>
      <c r="AN30" s="7">
        <v>3.8029173312204428E-2</v>
      </c>
      <c r="AO30" s="7">
        <v>6.9220190010321495E-2</v>
      </c>
      <c r="AP30" s="7">
        <v>8.1333703396393509E-2</v>
      </c>
      <c r="AQ30" s="7">
        <v>7.2759573463747729E-2</v>
      </c>
      <c r="AR30" s="40">
        <f t="shared" si="97"/>
        <v>5.1580764305100731E-2</v>
      </c>
      <c r="AS30" s="40">
        <f t="shared" si="98"/>
        <v>5.0379912690936335E-2</v>
      </c>
      <c r="AT30" s="40">
        <f t="shared" si="99"/>
        <v>7.66986035923541E-2</v>
      </c>
      <c r="AU30" s="40">
        <f t="shared" si="100"/>
        <v>5.4185160990707193E-2</v>
      </c>
      <c r="AV30" s="7">
        <v>2.5441318044616551E-2</v>
      </c>
      <c r="AW30" s="7">
        <v>4.3570299345463616E-2</v>
      </c>
      <c r="AX30" s="7">
        <v>7.2589313256417889E-2</v>
      </c>
      <c r="AY30" s="7">
        <v>8.5766237508869983E-2</v>
      </c>
      <c r="AZ30" s="7">
        <v>7.0673449899734883E-2</v>
      </c>
      <c r="BA30" s="7">
        <f t="shared" si="81"/>
        <v>5.5536435174734278E-2</v>
      </c>
      <c r="BB30" s="7">
        <f t="shared" si="82"/>
        <v>5.5060988517632477E-2</v>
      </c>
      <c r="BC30" s="7">
        <f t="shared" si="83"/>
        <v>7.7607208261697938E-2</v>
      </c>
      <c r="BD30" s="7">
        <f t="shared" si="84"/>
        <v>5.7397861409063985E-2</v>
      </c>
      <c r="BE30" s="7">
        <v>3.3635167017364472E-2</v>
      </c>
      <c r="BF30" s="7">
        <v>4.0726477959721147E-2</v>
      </c>
      <c r="BG30" s="7">
        <v>6.7692728632666552E-2</v>
      </c>
      <c r="BH30" s="7">
        <v>7.8188817109378361E-2</v>
      </c>
      <c r="BI30" s="7">
        <v>7.6044077792965695E-2</v>
      </c>
      <c r="BJ30" s="7">
        <f t="shared" si="66"/>
        <v>5.2686201567138873E-2</v>
      </c>
      <c r="BK30" s="7">
        <f t="shared" si="67"/>
        <v>5.1404332333836754E-2</v>
      </c>
      <c r="BL30" s="7">
        <f t="shared" si="73"/>
        <v>7.7029389754846495E-2</v>
      </c>
      <c r="BM30" s="33">
        <f t="shared" si="68"/>
        <v>5.555856209362825E-2</v>
      </c>
      <c r="BN30" s="7">
        <v>2.7234313326646591E-2</v>
      </c>
      <c r="BO30" s="7">
        <v>3.8029173312204428E-2</v>
      </c>
      <c r="BP30" s="7">
        <v>6.9220190010321495E-2</v>
      </c>
      <c r="BQ30" s="7">
        <v>8.1333703396393509E-2</v>
      </c>
      <c r="BR30" s="7">
        <v>7.2759573463747729E-2</v>
      </c>
      <c r="BS30" s="40">
        <f t="shared" si="101"/>
        <v>5.1580764305100731E-2</v>
      </c>
      <c r="BT30" s="40">
        <f t="shared" si="102"/>
        <v>5.0379912690936335E-2</v>
      </c>
      <c r="BU30" s="40">
        <f t="shared" si="103"/>
        <v>7.66986035923541E-2</v>
      </c>
      <c r="BV30" s="40">
        <f t="shared" si="104"/>
        <v>5.4185160990707193E-2</v>
      </c>
      <c r="BW30" s="7">
        <v>2.5441318044616551E-2</v>
      </c>
      <c r="BX30" s="7">
        <v>4.3570299345463616E-2</v>
      </c>
      <c r="BY30" s="7">
        <v>7.2589313256417889E-2</v>
      </c>
      <c r="BZ30" s="7">
        <v>8.5766237508869983E-2</v>
      </c>
      <c r="CA30" s="7">
        <v>7.0673449899734883E-2</v>
      </c>
      <c r="CB30" s="7">
        <f t="shared" si="85"/>
        <v>5.5536435174734278E-2</v>
      </c>
      <c r="CC30" s="7">
        <f t="shared" si="86"/>
        <v>5.5060988517632477E-2</v>
      </c>
      <c r="CD30" s="7">
        <f t="shared" si="87"/>
        <v>7.7607208261697938E-2</v>
      </c>
      <c r="CE30" s="7">
        <f t="shared" si="88"/>
        <v>5.7397861409063985E-2</v>
      </c>
      <c r="CF30" s="7">
        <v>3.3635167017364472E-2</v>
      </c>
      <c r="CG30" s="7">
        <v>4.0726477959721147E-2</v>
      </c>
      <c r="CH30" s="7">
        <v>6.7692728632666552E-2</v>
      </c>
      <c r="CI30" s="7">
        <v>7.8188817109378361E-2</v>
      </c>
      <c r="CJ30" s="7">
        <v>7.6044077792965695E-2</v>
      </c>
      <c r="CK30" s="7">
        <f t="shared" si="69"/>
        <v>5.2686201567138873E-2</v>
      </c>
      <c r="CL30" s="7">
        <f t="shared" si="70"/>
        <v>5.1404332333836754E-2</v>
      </c>
      <c r="CM30" s="7">
        <f t="shared" si="74"/>
        <v>7.7029389754846495E-2</v>
      </c>
      <c r="CN30" s="33">
        <f t="shared" si="71"/>
        <v>5.555856209362825E-2</v>
      </c>
      <c r="CO30" s="108">
        <f t="shared" si="76"/>
        <v>3.9457614087221961E-2</v>
      </c>
      <c r="CP30" s="40">
        <f t="shared" si="75"/>
        <v>8.9469126677928865E-3</v>
      </c>
      <c r="CQ30" s="40">
        <f t="shared" si="75"/>
        <v>5.2692578238814673E-2</v>
      </c>
      <c r="CR30" s="40">
        <f t="shared" si="75"/>
        <v>5.7686832535532556E-2</v>
      </c>
      <c r="CS30" s="40">
        <f t="shared" si="75"/>
        <v>2.2727174559559738E-2</v>
      </c>
      <c r="CT30" s="40">
        <f t="shared" si="75"/>
        <v>3.121625230205036E-2</v>
      </c>
      <c r="CU30" s="40">
        <f t="shared" si="75"/>
        <v>2.6494645256180453E-2</v>
      </c>
      <c r="CV30" s="40">
        <f t="shared" si="75"/>
        <v>4.0875341268478554E-2</v>
      </c>
      <c r="CW30" s="48">
        <f t="shared" si="75"/>
        <v>3.0386050043518645E-2</v>
      </c>
    </row>
    <row r="31" spans="1:101" x14ac:dyDescent="0.25">
      <c r="A31" s="89"/>
      <c r="B31" s="2" t="s">
        <v>7</v>
      </c>
      <c r="C31" s="7">
        <v>6.64347866563752E-2</v>
      </c>
      <c r="D31" s="7">
        <v>7.0352631484653608E-2</v>
      </c>
      <c r="E31" s="7">
        <v>8.4134364641242756E-2</v>
      </c>
      <c r="F31" s="7">
        <v>8.274521044167947E-2</v>
      </c>
      <c r="G31" s="7">
        <v>9.8659144616760355E-2</v>
      </c>
      <c r="H31" s="7">
        <f t="shared" si="89"/>
        <v>7.5628643952708213E-2</v>
      </c>
      <c r="I31" s="7">
        <f t="shared" si="90"/>
        <v>7.5809798721351476E-2</v>
      </c>
      <c r="J31" s="7">
        <f t="shared" si="91"/>
        <v>9.1348144355191049E-2</v>
      </c>
      <c r="K31" s="7">
        <f t="shared" si="92"/>
        <v>7.8460746510883708E-2</v>
      </c>
      <c r="L31" s="7">
        <v>6.3655066623288459E-2</v>
      </c>
      <c r="M31" s="7">
        <v>7.3718106864266178E-2</v>
      </c>
      <c r="N31" s="7">
        <v>6.7350848229620675E-2</v>
      </c>
      <c r="O31" s="7">
        <v>8.1520651748118594E-2</v>
      </c>
      <c r="P31" s="7">
        <v>9.1895766087031719E-2</v>
      </c>
      <c r="Q31" s="40">
        <f t="shared" si="93"/>
        <v>7.1616476409512048E-2</v>
      </c>
      <c r="R31" s="40">
        <f t="shared" si="94"/>
        <v>7.1196856828891916E-2</v>
      </c>
      <c r="S31" s="40">
        <f t="shared" si="95"/>
        <v>8.712934800266009E-2</v>
      </c>
      <c r="T31" s="40">
        <f t="shared" si="96"/>
        <v>7.4110257548335987E-2</v>
      </c>
      <c r="U31" s="7">
        <v>6.5225542203212278E-2</v>
      </c>
      <c r="V31" s="7">
        <v>6.7603563819382401E-2</v>
      </c>
      <c r="W31" s="7">
        <v>6.200879544560136E-2</v>
      </c>
      <c r="X31" s="7">
        <v>7.9710735956382936E-2</v>
      </c>
      <c r="Y31" s="7">
        <v>9.1073362332809729E-2</v>
      </c>
      <c r="Z31" s="7">
        <f t="shared" si="77"/>
        <v>6.7077357783186214E-2</v>
      </c>
      <c r="AA31" s="7">
        <f t="shared" si="78"/>
        <v>6.5388197557431957E-2</v>
      </c>
      <c r="AB31" s="7">
        <f t="shared" si="79"/>
        <v>8.585327259910637E-2</v>
      </c>
      <c r="AC31" s="7">
        <f t="shared" si="80"/>
        <v>7.0028190110381597E-2</v>
      </c>
      <c r="AD31" s="7">
        <v>6.5483437778752721E-2</v>
      </c>
      <c r="AE31" s="7">
        <v>7.6339258701256088E-2</v>
      </c>
      <c r="AF31" s="7">
        <v>6.6679851358652842E-2</v>
      </c>
      <c r="AG31" s="7">
        <v>6.259241739733519E-2</v>
      </c>
      <c r="AH31" s="7">
        <v>9.9329151751324715E-2</v>
      </c>
      <c r="AI31" s="7">
        <f t="shared" si="3"/>
        <v>7.0576488936760121E-2</v>
      </c>
      <c r="AJ31" s="7">
        <f t="shared" si="4"/>
        <v>7.2514413112022572E-2</v>
      </c>
      <c r="AK31" s="7">
        <f t="shared" si="72"/>
        <v>8.2451975339989297E-2</v>
      </c>
      <c r="AL31" s="33">
        <f t="shared" si="5"/>
        <v>7.411225618295765E-2</v>
      </c>
      <c r="AM31" s="7">
        <v>0.12126555313412796</v>
      </c>
      <c r="AN31" s="7">
        <v>0.16575814647027587</v>
      </c>
      <c r="AO31" s="7">
        <v>8.2548137826080226E-2</v>
      </c>
      <c r="AP31" s="7">
        <v>9.6370193357087519E-2</v>
      </c>
      <c r="AQ31" s="7">
        <v>9.5170037749301425E-2</v>
      </c>
      <c r="AR31" s="40">
        <f t="shared" si="97"/>
        <v>0.12722672634339827</v>
      </c>
      <c r="AS31" s="40">
        <f t="shared" si="98"/>
        <v>0.13280939265397176</v>
      </c>
      <c r="AT31" s="40">
        <f t="shared" si="99"/>
        <v>9.5721399710832433E-2</v>
      </c>
      <c r="AU31" s="40">
        <f t="shared" si="100"/>
        <v>0.12328465703720703</v>
      </c>
      <c r="AV31" s="7">
        <v>0.11920325671968379</v>
      </c>
      <c r="AW31" s="7">
        <v>0.16568368297756933</v>
      </c>
      <c r="AX31" s="7">
        <v>8.2119460214368403E-2</v>
      </c>
      <c r="AY31" s="7">
        <v>9.3456984947564742E-2</v>
      </c>
      <c r="AZ31" s="7">
        <v>9.0372917230998079E-2</v>
      </c>
      <c r="BA31" s="7">
        <f t="shared" si="81"/>
        <v>0.12649189400126687</v>
      </c>
      <c r="BB31" s="7">
        <f t="shared" si="82"/>
        <v>0.13259467062751998</v>
      </c>
      <c r="BC31" s="7">
        <f t="shared" si="83"/>
        <v>9.1789764858646483E-2</v>
      </c>
      <c r="BD31" s="7">
        <f t="shared" si="84"/>
        <v>0.12205027772891955</v>
      </c>
      <c r="BE31" s="7">
        <v>0.11762185596873405</v>
      </c>
      <c r="BF31" s="7">
        <v>0.16416287915322961</v>
      </c>
      <c r="BG31" s="7">
        <v>7.9681562404152778E-2</v>
      </c>
      <c r="BH31" s="7">
        <v>9.02055648357388E-2</v>
      </c>
      <c r="BI31" s="7">
        <v>8.6862023958897222E-2</v>
      </c>
      <c r="BJ31" s="7">
        <f t="shared" si="66"/>
        <v>0.12447751801284369</v>
      </c>
      <c r="BK31" s="7">
        <f t="shared" si="67"/>
        <v>0.13071072414210633</v>
      </c>
      <c r="BL31" s="7">
        <f t="shared" si="73"/>
        <v>8.8398075821134611E-2</v>
      </c>
      <c r="BM31" s="33">
        <f t="shared" si="68"/>
        <v>0.11985187228802022</v>
      </c>
      <c r="BN31" s="7">
        <v>0.12126555313412796</v>
      </c>
      <c r="BO31" s="7">
        <v>0.16575814647027587</v>
      </c>
      <c r="BP31" s="7">
        <v>8.2548137826080226E-2</v>
      </c>
      <c r="BQ31" s="7">
        <v>9.6370193357087519E-2</v>
      </c>
      <c r="BR31" s="7">
        <v>9.5170037749301425E-2</v>
      </c>
      <c r="BS31" s="40">
        <f t="shared" si="101"/>
        <v>0.12722672634339827</v>
      </c>
      <c r="BT31" s="40">
        <f t="shared" si="102"/>
        <v>0.13280939265397176</v>
      </c>
      <c r="BU31" s="40">
        <f t="shared" si="103"/>
        <v>9.5721399710832433E-2</v>
      </c>
      <c r="BV31" s="40">
        <f t="shared" si="104"/>
        <v>0.12328465703720703</v>
      </c>
      <c r="BW31" s="7">
        <v>0.11920325671968379</v>
      </c>
      <c r="BX31" s="7">
        <v>0.16568368297756933</v>
      </c>
      <c r="BY31" s="7">
        <v>8.2119460214368403E-2</v>
      </c>
      <c r="BZ31" s="7">
        <v>9.3456984947564742E-2</v>
      </c>
      <c r="CA31" s="7">
        <v>9.0372917230998079E-2</v>
      </c>
      <c r="CB31" s="7">
        <f t="shared" si="85"/>
        <v>0.12649189400126687</v>
      </c>
      <c r="CC31" s="7">
        <f t="shared" si="86"/>
        <v>0.13259467062751998</v>
      </c>
      <c r="CD31" s="7">
        <f t="shared" si="87"/>
        <v>9.1789764858646483E-2</v>
      </c>
      <c r="CE31" s="7">
        <f t="shared" si="88"/>
        <v>0.12205027772891955</v>
      </c>
      <c r="CF31" s="7">
        <v>0.11762185596873405</v>
      </c>
      <c r="CG31" s="7">
        <v>0.16416287915322961</v>
      </c>
      <c r="CH31" s="7">
        <v>7.9681562404152778E-2</v>
      </c>
      <c r="CI31" s="7">
        <v>9.02055648357388E-2</v>
      </c>
      <c r="CJ31" s="7">
        <v>8.6862023958897222E-2</v>
      </c>
      <c r="CK31" s="7">
        <f t="shared" si="69"/>
        <v>0.12447751801284369</v>
      </c>
      <c r="CL31" s="7">
        <f t="shared" si="70"/>
        <v>0.13071072414210633</v>
      </c>
      <c r="CM31" s="7">
        <f t="shared" si="74"/>
        <v>8.8398075821134611E-2</v>
      </c>
      <c r="CN31" s="33">
        <f t="shared" si="71"/>
        <v>0.11985187228802022</v>
      </c>
      <c r="CO31" s="108">
        <f t="shared" si="76"/>
        <v>9.3600155539356356E-2</v>
      </c>
      <c r="CP31" s="40">
        <f t="shared" si="75"/>
        <v>7.431023833585014E-2</v>
      </c>
      <c r="CQ31" s="40">
        <f t="shared" si="75"/>
        <v>8.6974794800865882E-2</v>
      </c>
      <c r="CR31" s="40">
        <f t="shared" si="75"/>
        <v>9.1313929533479304E-2</v>
      </c>
      <c r="CS31" s="40">
        <f t="shared" si="75"/>
        <v>0.13830179640896068</v>
      </c>
      <c r="CT31" s="40">
        <f t="shared" si="75"/>
        <v>8.1960319358039394E-2</v>
      </c>
      <c r="CU31" s="40">
        <f t="shared" si="75"/>
        <v>7.9390381643712954E-2</v>
      </c>
      <c r="CV31" s="40">
        <f t="shared" si="75"/>
        <v>0.11390957718476814</v>
      </c>
      <c r="CW31" s="48">
        <f t="shared" si="75"/>
        <v>8.747031972740392E-2</v>
      </c>
    </row>
    <row r="32" spans="1:101" x14ac:dyDescent="0.25">
      <c r="A32" s="89"/>
      <c r="B32" s="2" t="s">
        <v>6</v>
      </c>
      <c r="C32" s="7">
        <v>7.9268435384587888E-2</v>
      </c>
      <c r="D32" s="7">
        <v>0.11276044210837283</v>
      </c>
      <c r="E32" s="7">
        <v>0.12179830050389623</v>
      </c>
      <c r="F32" s="7">
        <v>0.13352363372525936</v>
      </c>
      <c r="G32" s="7">
        <v>0.12304879349083581</v>
      </c>
      <c r="H32" s="7">
        <f t="shared" si="89"/>
        <v>0.11440272233950312</v>
      </c>
      <c r="I32" s="7">
        <f t="shared" si="90"/>
        <v>0.11633917231346204</v>
      </c>
      <c r="J32" s="7">
        <f t="shared" si="91"/>
        <v>0.12786102652204212</v>
      </c>
      <c r="K32" s="7">
        <f t="shared" si="92"/>
        <v>0.11546594543582413</v>
      </c>
      <c r="L32" s="7">
        <v>7.5521641367539277E-2</v>
      </c>
      <c r="M32" s="7">
        <v>0.10356662639659564</v>
      </c>
      <c r="N32" s="7">
        <v>0.1001222490879488</v>
      </c>
      <c r="O32" s="7">
        <v>8.5311917046885968E-2</v>
      </c>
      <c r="P32" s="7">
        <v>9.6190896191750655E-2</v>
      </c>
      <c r="Q32" s="40">
        <f t="shared" si="93"/>
        <v>9.7322573871939114E-2</v>
      </c>
      <c r="R32" s="40">
        <f t="shared" si="94"/>
        <v>0.10220275272512011</v>
      </c>
      <c r="S32" s="40">
        <f t="shared" si="95"/>
        <v>9.1192998217643415E-2</v>
      </c>
      <c r="T32" s="40">
        <f t="shared" si="96"/>
        <v>9.7183409409132004E-2</v>
      </c>
      <c r="U32" s="7">
        <v>7.9636625317925286E-2</v>
      </c>
      <c r="V32" s="7">
        <v>9.7227370025687557E-2</v>
      </c>
      <c r="W32" s="7">
        <v>9.7191446305470108E-2</v>
      </c>
      <c r="X32" s="7">
        <v>7.7930218611123023E-2</v>
      </c>
      <c r="Y32" s="7">
        <v>9.5409369171346861E-2</v>
      </c>
      <c r="Z32" s="7">
        <f t="shared" si="77"/>
        <v>9.3026430043715802E-2</v>
      </c>
      <c r="AA32" s="7">
        <f t="shared" si="78"/>
        <v>9.7213145272765436E-2</v>
      </c>
      <c r="AB32" s="7">
        <f t="shared" si="79"/>
        <v>8.7379294840770061E-2</v>
      </c>
      <c r="AC32" s="7">
        <f t="shared" si="80"/>
        <v>9.331946440270715E-2</v>
      </c>
      <c r="AD32" s="7">
        <v>8.2521171246255492E-2</v>
      </c>
      <c r="AE32" s="7">
        <v>9.9071485017051014E-2</v>
      </c>
      <c r="AF32" s="7">
        <v>8.2408518312653847E-2</v>
      </c>
      <c r="AG32" s="7">
        <v>6.9469582247158448E-2</v>
      </c>
      <c r="AH32" s="7">
        <v>0.10108353740607122</v>
      </c>
      <c r="AI32" s="7">
        <f t="shared" si="3"/>
        <v>8.8662744255171677E-2</v>
      </c>
      <c r="AJ32" s="7">
        <f t="shared" si="4"/>
        <v>9.247343273057583E-2</v>
      </c>
      <c r="AK32" s="7">
        <f t="shared" si="72"/>
        <v>8.6559810470090176E-2</v>
      </c>
      <c r="AL32" s="33">
        <f t="shared" si="5"/>
        <v>9.019015178184081E-2</v>
      </c>
      <c r="AM32" s="7">
        <v>8.8358037165098449E-2</v>
      </c>
      <c r="AN32" s="7">
        <v>0.12228875631330142</v>
      </c>
      <c r="AO32" s="7">
        <v>0.11141328583647572</v>
      </c>
      <c r="AP32" s="7">
        <v>7.9966249996577921E-2</v>
      </c>
      <c r="AQ32" s="7">
        <v>9.3216817949617795E-2</v>
      </c>
      <c r="AR32" s="40">
        <f t="shared" si="97"/>
        <v>0.11026864404314209</v>
      </c>
      <c r="AS32" s="40">
        <f t="shared" si="98"/>
        <v>0.11798238493783818</v>
      </c>
      <c r="AT32" s="40">
        <f t="shared" si="99"/>
        <v>8.712939137710439E-2</v>
      </c>
      <c r="AU32" s="40">
        <f t="shared" si="100"/>
        <v>0.10817174997186328</v>
      </c>
      <c r="AV32" s="7">
        <v>8.753080890867633E-2</v>
      </c>
      <c r="AW32" s="7">
        <v>0.1210796225532197</v>
      </c>
      <c r="AX32" s="7">
        <v>0.10370866255689412</v>
      </c>
      <c r="AY32" s="7">
        <v>7.5280299975729673E-2</v>
      </c>
      <c r="AZ32" s="7">
        <v>9.1158801201697504E-2</v>
      </c>
      <c r="BA32" s="7">
        <f t="shared" si="81"/>
        <v>0.10669714025012211</v>
      </c>
      <c r="BB32" s="7">
        <f t="shared" si="82"/>
        <v>0.11420122542530733</v>
      </c>
      <c r="BC32" s="7">
        <f t="shared" si="83"/>
        <v>8.3864079146220016E-2</v>
      </c>
      <c r="BD32" s="7">
        <f t="shared" si="84"/>
        <v>0.10478636243374882</v>
      </c>
      <c r="BE32" s="7">
        <v>8.6645702395457019E-2</v>
      </c>
      <c r="BF32" s="7">
        <v>0.12302629979799617</v>
      </c>
      <c r="BG32" s="7">
        <v>9.9854915927956089E-2</v>
      </c>
      <c r="BH32" s="7">
        <v>7.0217357579267933E-2</v>
      </c>
      <c r="BI32" s="7">
        <v>9.0162428955004703E-2</v>
      </c>
      <c r="BJ32" s="7">
        <f t="shared" si="66"/>
        <v>0.10572795221333234</v>
      </c>
      <c r="BK32" s="7">
        <f t="shared" si="67"/>
        <v>0.11385110278555977</v>
      </c>
      <c r="BL32" s="7">
        <f t="shared" si="73"/>
        <v>8.0999489078493067E-2</v>
      </c>
      <c r="BM32" s="33">
        <f t="shared" si="68"/>
        <v>0.10381383150522032</v>
      </c>
      <c r="BN32" s="7">
        <v>8.8358037165098449E-2</v>
      </c>
      <c r="BO32" s="7">
        <v>0.12228875631330142</v>
      </c>
      <c r="BP32" s="7">
        <v>0.11141328583647572</v>
      </c>
      <c r="BQ32" s="7">
        <v>7.9966249996577921E-2</v>
      </c>
      <c r="BR32" s="7">
        <v>9.3216817949617795E-2</v>
      </c>
      <c r="BS32" s="40">
        <f t="shared" si="101"/>
        <v>0.11026864404314209</v>
      </c>
      <c r="BT32" s="40">
        <f t="shared" si="102"/>
        <v>0.11798238493783818</v>
      </c>
      <c r="BU32" s="40">
        <f t="shared" si="103"/>
        <v>8.712939137710439E-2</v>
      </c>
      <c r="BV32" s="40">
        <f t="shared" si="104"/>
        <v>0.10817174997186328</v>
      </c>
      <c r="BW32" s="7">
        <v>8.753080890867633E-2</v>
      </c>
      <c r="BX32" s="7">
        <v>0.1210796225532197</v>
      </c>
      <c r="BY32" s="7">
        <v>0.10370866255689412</v>
      </c>
      <c r="BZ32" s="7">
        <v>7.5280299975729673E-2</v>
      </c>
      <c r="CA32" s="7">
        <v>9.1158801201697504E-2</v>
      </c>
      <c r="CB32" s="7">
        <f t="shared" si="85"/>
        <v>0.10669714025012211</v>
      </c>
      <c r="CC32" s="7">
        <f t="shared" si="86"/>
        <v>0.11420122542530733</v>
      </c>
      <c r="CD32" s="7">
        <f t="shared" si="87"/>
        <v>8.3864079146220016E-2</v>
      </c>
      <c r="CE32" s="7">
        <f t="shared" si="88"/>
        <v>0.10478636243374882</v>
      </c>
      <c r="CF32" s="7">
        <v>8.6645702395457019E-2</v>
      </c>
      <c r="CG32" s="7">
        <v>0.12302629979799617</v>
      </c>
      <c r="CH32" s="7">
        <v>9.9854915927956089E-2</v>
      </c>
      <c r="CI32" s="7">
        <v>7.0217357579267933E-2</v>
      </c>
      <c r="CJ32" s="7">
        <v>9.0162428955004703E-2</v>
      </c>
      <c r="CK32" s="7">
        <f t="shared" si="69"/>
        <v>0.10572795221333234</v>
      </c>
      <c r="CL32" s="7">
        <f t="shared" si="70"/>
        <v>0.11385110278555977</v>
      </c>
      <c r="CM32" s="7">
        <f t="shared" si="74"/>
        <v>8.0999489078493067E-2</v>
      </c>
      <c r="CN32" s="33">
        <f t="shared" si="71"/>
        <v>0.10381383150522032</v>
      </c>
      <c r="CO32" s="108">
        <f t="shared" si="76"/>
        <v>0.11168151889664951</v>
      </c>
      <c r="CP32" s="40">
        <f t="shared" si="75"/>
        <v>0.11910365186207468</v>
      </c>
      <c r="CQ32" s="40">
        <f t="shared" si="75"/>
        <v>0.12591028931628359</v>
      </c>
      <c r="CR32" s="40">
        <f t="shared" si="75"/>
        <v>0.14735073626570819</v>
      </c>
      <c r="CS32" s="40">
        <f t="shared" si="75"/>
        <v>0.17249155414678913</v>
      </c>
      <c r="CT32" s="40">
        <f t="shared" si="75"/>
        <v>0.12398058682948283</v>
      </c>
      <c r="CU32" s="40">
        <f t="shared" si="75"/>
        <v>0.12183400359666302</v>
      </c>
      <c r="CV32" s="40">
        <f t="shared" si="75"/>
        <v>0.15944051816645993</v>
      </c>
      <c r="CW32" s="48">
        <f t="shared" si="75"/>
        <v>0.12872479059955808</v>
      </c>
    </row>
    <row r="33" spans="1:101" x14ac:dyDescent="0.25">
      <c r="A33" s="89"/>
      <c r="B33" s="2" t="s">
        <v>5</v>
      </c>
      <c r="C33" s="7">
        <v>0.15576300933962994</v>
      </c>
      <c r="D33" s="7">
        <v>0.17943123057454632</v>
      </c>
      <c r="E33" s="7">
        <v>0.1710888719579777</v>
      </c>
      <c r="F33" s="7">
        <v>0.14122037139986593</v>
      </c>
      <c r="G33" s="7">
        <v>0.12923722097302856</v>
      </c>
      <c r="H33" s="7">
        <f t="shared" si="89"/>
        <v>0.16977971587618579</v>
      </c>
      <c r="I33" s="7">
        <f t="shared" si="90"/>
        <v>0.17612789814154556</v>
      </c>
      <c r="J33" s="7">
        <f t="shared" si="91"/>
        <v>0.13474238487160847</v>
      </c>
      <c r="K33" s="7">
        <f t="shared" si="92"/>
        <v>0.16479413153284281</v>
      </c>
      <c r="L33" s="7">
        <v>0.1841656295772337</v>
      </c>
      <c r="M33" s="7">
        <v>0.1836802426606603</v>
      </c>
      <c r="N33" s="7">
        <v>0.17940823164506647</v>
      </c>
      <c r="O33" s="7">
        <v>0.11706911493917134</v>
      </c>
      <c r="P33" s="7">
        <v>0.13017532924552749</v>
      </c>
      <c r="Q33" s="40">
        <f t="shared" si="93"/>
        <v>0.17448695187350868</v>
      </c>
      <c r="R33" s="40">
        <f t="shared" si="94"/>
        <v>0.18198865000796371</v>
      </c>
      <c r="S33" s="40">
        <f t="shared" si="95"/>
        <v>0.12415421999826204</v>
      </c>
      <c r="T33" s="40">
        <f t="shared" si="96"/>
        <v>0.16903787103795848</v>
      </c>
      <c r="U33" s="7">
        <v>0.14500535694020011</v>
      </c>
      <c r="V33" s="7">
        <v>0.16949776898227129</v>
      </c>
      <c r="W33" s="7">
        <v>0.18049260453823238</v>
      </c>
      <c r="X33" s="7">
        <v>0.12674580276334987</v>
      </c>
      <c r="Y33" s="7">
        <v>0.10816614118598071</v>
      </c>
      <c r="Z33" s="7">
        <f t="shared" si="77"/>
        <v>0.16513823045955034</v>
      </c>
      <c r="AA33" s="7">
        <f t="shared" si="78"/>
        <v>0.17385140547248185</v>
      </c>
      <c r="AB33" s="7">
        <f t="shared" si="79"/>
        <v>0.1167017998834206</v>
      </c>
      <c r="AC33" s="7">
        <f t="shared" si="80"/>
        <v>0.15813226901173308</v>
      </c>
      <c r="AD33" s="7">
        <v>0.14607839375638801</v>
      </c>
      <c r="AE33" s="7">
        <v>0.16105091957973594</v>
      </c>
      <c r="AF33" s="7">
        <v>0.17459951009683594</v>
      </c>
      <c r="AG33" s="7">
        <v>0.11797646266565956</v>
      </c>
      <c r="AH33" s="7">
        <v>0.10795731958783504</v>
      </c>
      <c r="AI33" s="7">
        <f t="shared" si="3"/>
        <v>0.15845812748140661</v>
      </c>
      <c r="AJ33" s="7">
        <f t="shared" si="4"/>
        <v>0.1664157690825725</v>
      </c>
      <c r="AK33" s="7">
        <f t="shared" si="72"/>
        <v>0.11256020136783981</v>
      </c>
      <c r="AL33" s="33">
        <f t="shared" si="5"/>
        <v>0.15224795127587776</v>
      </c>
      <c r="AM33" s="7">
        <v>0.17342709884437466</v>
      </c>
      <c r="AN33" s="7">
        <v>0.16535377795842127</v>
      </c>
      <c r="AO33" s="7">
        <v>0.14506901229084737</v>
      </c>
      <c r="AP33" s="7">
        <v>0.11129500682443288</v>
      </c>
      <c r="AQ33" s="7">
        <v>0.10923938437375001</v>
      </c>
      <c r="AR33" s="40">
        <f t="shared" si="97"/>
        <v>0.1535680835794663</v>
      </c>
      <c r="AS33" s="40">
        <f t="shared" si="98"/>
        <v>0.15732159816307723</v>
      </c>
      <c r="AT33" s="40">
        <f t="shared" si="99"/>
        <v>0.11018375526967611</v>
      </c>
      <c r="AU33" s="40">
        <f t="shared" si="100"/>
        <v>0.14811690280609044</v>
      </c>
      <c r="AV33" s="7">
        <v>0.15415553420775874</v>
      </c>
      <c r="AW33" s="7">
        <v>0.15344096148228659</v>
      </c>
      <c r="AX33" s="7">
        <v>0.13726429790607772</v>
      </c>
      <c r="AY33" s="7">
        <v>0.10757597021100172</v>
      </c>
      <c r="AZ33" s="7">
        <v>9.4021527363749038E-2</v>
      </c>
      <c r="BA33" s="7">
        <f t="shared" si="81"/>
        <v>0.1430987822836817</v>
      </c>
      <c r="BB33" s="7">
        <f t="shared" si="82"/>
        <v>0.14703547115214155</v>
      </c>
      <c r="BC33" s="7">
        <f t="shared" si="83"/>
        <v>0.10024855671497399</v>
      </c>
      <c r="BD33" s="7">
        <f t="shared" si="84"/>
        <v>0.1370636629767045</v>
      </c>
      <c r="BE33" s="7">
        <v>0.15227718536458792</v>
      </c>
      <c r="BF33" s="7">
        <v>0.14356170844565408</v>
      </c>
      <c r="BG33" s="7">
        <v>0.13454073676819811</v>
      </c>
      <c r="BH33" s="7">
        <v>9.5820143213312475E-2</v>
      </c>
      <c r="BI33" s="7">
        <v>9.2541749328075781E-2</v>
      </c>
      <c r="BJ33" s="7">
        <f t="shared" si="66"/>
        <v>0.13604710389556607</v>
      </c>
      <c r="BK33" s="7">
        <f t="shared" si="67"/>
        <v>0.1399896648919117</v>
      </c>
      <c r="BL33" s="7">
        <f t="shared" si="73"/>
        <v>9.4047872093747625E-2</v>
      </c>
      <c r="BM33" s="33">
        <f t="shared" si="68"/>
        <v>0.13069717130998229</v>
      </c>
      <c r="BN33" s="7">
        <v>0.17342709884437466</v>
      </c>
      <c r="BO33" s="7">
        <v>0.16535377795842127</v>
      </c>
      <c r="BP33" s="7">
        <v>0.14506901229084737</v>
      </c>
      <c r="BQ33" s="7">
        <v>0.11129500682443288</v>
      </c>
      <c r="BR33" s="7">
        <v>0.10923938437375001</v>
      </c>
      <c r="BS33" s="40">
        <f t="shared" si="101"/>
        <v>0.1535680835794663</v>
      </c>
      <c r="BT33" s="40">
        <f t="shared" si="102"/>
        <v>0.15732159816307723</v>
      </c>
      <c r="BU33" s="40">
        <f t="shared" si="103"/>
        <v>0.11018375526967611</v>
      </c>
      <c r="BV33" s="40">
        <f t="shared" si="104"/>
        <v>0.14811690280609044</v>
      </c>
      <c r="BW33" s="7">
        <v>0.15415553420775874</v>
      </c>
      <c r="BX33" s="7">
        <v>0.15344096148228659</v>
      </c>
      <c r="BY33" s="7">
        <v>0.13726429790607772</v>
      </c>
      <c r="BZ33" s="7">
        <v>0.10757597021100172</v>
      </c>
      <c r="CA33" s="7">
        <v>9.4021527363749038E-2</v>
      </c>
      <c r="CB33" s="7">
        <f t="shared" si="85"/>
        <v>0.1430987822836817</v>
      </c>
      <c r="CC33" s="7">
        <f t="shared" si="86"/>
        <v>0.14703547115214155</v>
      </c>
      <c r="CD33" s="7">
        <f t="shared" si="87"/>
        <v>0.10024855671497399</v>
      </c>
      <c r="CE33" s="7">
        <f t="shared" si="88"/>
        <v>0.1370636629767045</v>
      </c>
      <c r="CF33" s="7">
        <v>0.15227718536458792</v>
      </c>
      <c r="CG33" s="7">
        <v>0.14356170844565408</v>
      </c>
      <c r="CH33" s="7">
        <v>0.13454073676819811</v>
      </c>
      <c r="CI33" s="7">
        <v>9.5820143213312475E-2</v>
      </c>
      <c r="CJ33" s="7">
        <v>9.2541749328075781E-2</v>
      </c>
      <c r="CK33" s="7">
        <f t="shared" si="69"/>
        <v>0.13604710389556607</v>
      </c>
      <c r="CL33" s="7">
        <f t="shared" si="70"/>
        <v>0.1399896648919117</v>
      </c>
      <c r="CM33" s="7">
        <f t="shared" si="74"/>
        <v>9.4047872093747625E-2</v>
      </c>
      <c r="CN33" s="33">
        <f t="shared" si="71"/>
        <v>0.13069717130998229</v>
      </c>
      <c r="CO33" s="108">
        <f t="shared" si="76"/>
        <v>0.21945493671677971</v>
      </c>
      <c r="CP33" s="40">
        <f t="shared" si="75"/>
        <v>0.18952492930982892</v>
      </c>
      <c r="CQ33" s="40">
        <f t="shared" si="75"/>
        <v>0.17686494210431503</v>
      </c>
      <c r="CR33" s="40">
        <f t="shared" si="75"/>
        <v>0.15584451322156065</v>
      </c>
      <c r="CS33" s="40">
        <f t="shared" si="75"/>
        <v>0.18116658007630082</v>
      </c>
      <c r="CT33" s="40">
        <f t="shared" si="75"/>
        <v>0.18399377545934542</v>
      </c>
      <c r="CU33" s="40">
        <f t="shared" si="75"/>
        <v>0.18444661887255606</v>
      </c>
      <c r="CV33" s="40">
        <f t="shared" si="75"/>
        <v>0.16802145460024348</v>
      </c>
      <c r="CW33" s="48">
        <f t="shared" si="75"/>
        <v>0.18371728559042055</v>
      </c>
    </row>
    <row r="34" spans="1:101" x14ac:dyDescent="0.25">
      <c r="A34" s="89"/>
      <c r="B34" s="2" t="s">
        <v>4</v>
      </c>
      <c r="C34" s="7">
        <v>2.9299385590382903E-2</v>
      </c>
      <c r="D34" s="7">
        <v>7.5962671083745256E-2</v>
      </c>
      <c r="E34" s="7">
        <v>0.1207452951722556</v>
      </c>
      <c r="F34" s="7">
        <v>0.16499239811723515</v>
      </c>
      <c r="G34" s="7">
        <v>0.12074927340834078</v>
      </c>
      <c r="H34" s="7">
        <f t="shared" si="89"/>
        <v>9.5270059579587452E-2</v>
      </c>
      <c r="I34" s="7">
        <f t="shared" si="90"/>
        <v>9.3695293401449373E-2</v>
      </c>
      <c r="J34" s="7">
        <f t="shared" si="91"/>
        <v>0.14107495106672066</v>
      </c>
      <c r="K34" s="7">
        <f t="shared" si="92"/>
        <v>9.8403284849733041E-2</v>
      </c>
      <c r="L34" s="7">
        <v>2.9677528913421881E-2</v>
      </c>
      <c r="M34" s="7">
        <v>5.3026753071211491E-2</v>
      </c>
      <c r="N34" s="7">
        <v>9.5365901793135754E-2</v>
      </c>
      <c r="O34" s="7">
        <v>0.13513946599413251</v>
      </c>
      <c r="P34" s="7">
        <v>0.11246970149015992</v>
      </c>
      <c r="Q34" s="40">
        <f t="shared" si="93"/>
        <v>7.3267293383355206E-2</v>
      </c>
      <c r="R34" s="40">
        <f t="shared" si="94"/>
        <v>6.9791829902240976E-2</v>
      </c>
      <c r="S34" s="40">
        <f t="shared" si="95"/>
        <v>0.12288438917171278</v>
      </c>
      <c r="T34" s="40">
        <f t="shared" si="96"/>
        <v>7.8088084815788925E-2</v>
      </c>
      <c r="U34" s="7">
        <v>3.0584433671413683E-2</v>
      </c>
      <c r="V34" s="7">
        <v>5.4104341655664773E-2</v>
      </c>
      <c r="W34" s="7">
        <v>0.11198493851345898</v>
      </c>
      <c r="X34" s="7">
        <v>0.15856872068274749</v>
      </c>
      <c r="Y34" s="7">
        <v>0.11177077586008911</v>
      </c>
      <c r="Z34" s="7">
        <f t="shared" si="77"/>
        <v>8.1749196817742467E-2</v>
      </c>
      <c r="AA34" s="7">
        <f t="shared" si="78"/>
        <v>7.7023381897120588E-2</v>
      </c>
      <c r="AB34" s="7">
        <f t="shared" si="79"/>
        <v>0.13327016017795984</v>
      </c>
      <c r="AC34" s="7">
        <f t="shared" si="80"/>
        <v>8.5441005000575873E-2</v>
      </c>
      <c r="AD34" s="7">
        <v>2.7946359299783254E-2</v>
      </c>
      <c r="AE34" s="7">
        <v>6.5940992411773106E-2</v>
      </c>
      <c r="AF34" s="7">
        <v>0.10463567079664722</v>
      </c>
      <c r="AG34" s="7">
        <v>0.13697879215035083</v>
      </c>
      <c r="AH34" s="7">
        <v>0.11100575433186116</v>
      </c>
      <c r="AI34" s="7">
        <f t="shared" si="3"/>
        <v>8.2171829281603145E-2</v>
      </c>
      <c r="AJ34" s="7">
        <f t="shared" si="4"/>
        <v>8.1262964526400625E-2</v>
      </c>
      <c r="AK34" s="7">
        <f t="shared" si="72"/>
        <v>0.12293799460605231</v>
      </c>
      <c r="AL34" s="33">
        <f t="shared" si="5"/>
        <v>8.5717589492736501E-2</v>
      </c>
      <c r="AM34" s="7">
        <v>3.9708202068068715E-2</v>
      </c>
      <c r="AN34" s="7">
        <v>8.255263028700599E-2</v>
      </c>
      <c r="AO34" s="7">
        <v>0.1138358913200061</v>
      </c>
      <c r="AP34" s="7">
        <v>0.11724830701587978</v>
      </c>
      <c r="AQ34" s="7">
        <v>9.168680434953011E-2</v>
      </c>
      <c r="AR34" s="40">
        <f t="shared" si="97"/>
        <v>9.1662187511844587E-2</v>
      </c>
      <c r="AS34" s="40">
        <f t="shared" si="98"/>
        <v>9.4939895751127532E-2</v>
      </c>
      <c r="AT34" s="40">
        <f t="shared" si="99"/>
        <v>0.10342998178282729</v>
      </c>
      <c r="AU34" s="40">
        <f t="shared" si="100"/>
        <v>9.1665214689151772E-2</v>
      </c>
      <c r="AV34" s="7">
        <v>3.9694737897981225E-2</v>
      </c>
      <c r="AW34" s="7">
        <v>7.8174408688504532E-2</v>
      </c>
      <c r="AX34" s="7">
        <v>0.11247069208588112</v>
      </c>
      <c r="AY34" s="7">
        <v>0.12277759353351664</v>
      </c>
      <c r="AZ34" s="7">
        <v>9.0228921733191553E-2</v>
      </c>
      <c r="BA34" s="7">
        <f t="shared" si="81"/>
        <v>8.9856299837851442E-2</v>
      </c>
      <c r="BB34" s="7">
        <f t="shared" si="82"/>
        <v>9.1754743757405915E-2</v>
      </c>
      <c r="BC34" s="7">
        <f t="shared" si="83"/>
        <v>0.10518206565272145</v>
      </c>
      <c r="BD34" s="7">
        <f t="shared" si="84"/>
        <v>8.9902121830105042E-2</v>
      </c>
      <c r="BE34" s="7">
        <v>3.5494035246114171E-2</v>
      </c>
      <c r="BF34" s="7">
        <v>7.7753006636727143E-2</v>
      </c>
      <c r="BG34" s="7">
        <v>0.10594841506411239</v>
      </c>
      <c r="BH34" s="7">
        <v>0.11054124698371633</v>
      </c>
      <c r="BI34" s="7">
        <v>8.9120178756143531E-2</v>
      </c>
      <c r="BJ34" s="7">
        <f t="shared" si="66"/>
        <v>8.5752600498106443E-2</v>
      </c>
      <c r="BK34" s="7">
        <f t="shared" si="67"/>
        <v>8.8917571887482769E-2</v>
      </c>
      <c r="BL34" s="7">
        <f t="shared" si="73"/>
        <v>9.8961204469326894E-2</v>
      </c>
      <c r="BM34" s="33">
        <f t="shared" si="68"/>
        <v>8.6166717721981201E-2</v>
      </c>
      <c r="BN34" s="7">
        <v>3.9708202068068715E-2</v>
      </c>
      <c r="BO34" s="7">
        <v>8.255263028700599E-2</v>
      </c>
      <c r="BP34" s="7">
        <v>0.1138358913200061</v>
      </c>
      <c r="BQ34" s="7">
        <v>0.11724830701587978</v>
      </c>
      <c r="BR34" s="7">
        <v>9.168680434953011E-2</v>
      </c>
      <c r="BS34" s="40">
        <f t="shared" si="101"/>
        <v>9.1662187511844587E-2</v>
      </c>
      <c r="BT34" s="40">
        <f t="shared" si="102"/>
        <v>9.4939895751127532E-2</v>
      </c>
      <c r="BU34" s="40">
        <f t="shared" si="103"/>
        <v>0.10342998178282729</v>
      </c>
      <c r="BV34" s="40">
        <f t="shared" si="104"/>
        <v>9.1665214689151772E-2</v>
      </c>
      <c r="BW34" s="7">
        <v>3.9694737897981225E-2</v>
      </c>
      <c r="BX34" s="7">
        <v>7.8174408688504532E-2</v>
      </c>
      <c r="BY34" s="7">
        <v>0.11247069208588112</v>
      </c>
      <c r="BZ34" s="7">
        <v>0.12277759353351664</v>
      </c>
      <c r="CA34" s="7">
        <v>9.0228921733191553E-2</v>
      </c>
      <c r="CB34" s="7">
        <f t="shared" si="85"/>
        <v>8.9856299837851442E-2</v>
      </c>
      <c r="CC34" s="7">
        <f t="shared" si="86"/>
        <v>9.1754743757405915E-2</v>
      </c>
      <c r="CD34" s="7">
        <f t="shared" si="87"/>
        <v>0.10518206565272145</v>
      </c>
      <c r="CE34" s="7">
        <f t="shared" si="88"/>
        <v>8.9902121830105042E-2</v>
      </c>
      <c r="CF34" s="7">
        <v>3.5494035246114171E-2</v>
      </c>
      <c r="CG34" s="7">
        <v>7.7753006636727143E-2</v>
      </c>
      <c r="CH34" s="7">
        <v>0.10594841506411239</v>
      </c>
      <c r="CI34" s="7">
        <v>0.11054124698371633</v>
      </c>
      <c r="CJ34" s="7">
        <v>8.9120178756143531E-2</v>
      </c>
      <c r="CK34" s="7">
        <f t="shared" si="69"/>
        <v>8.5752600498106443E-2</v>
      </c>
      <c r="CL34" s="7">
        <f t="shared" si="70"/>
        <v>8.8917571887482769E-2</v>
      </c>
      <c r="CM34" s="7">
        <f t="shared" si="74"/>
        <v>9.8961204469326894E-2</v>
      </c>
      <c r="CN34" s="33">
        <f t="shared" si="71"/>
        <v>8.6166717721981201E-2</v>
      </c>
      <c r="CO34" s="108">
        <f t="shared" si="76"/>
        <v>4.1279985779923443E-2</v>
      </c>
      <c r="CP34" s="40">
        <f t="shared" si="75"/>
        <v>8.0235864298725382E-2</v>
      </c>
      <c r="CQ34" s="40">
        <f t="shared" si="75"/>
        <v>0.12482173384867901</v>
      </c>
      <c r="CR34" s="40">
        <f t="shared" si="75"/>
        <v>0.18207826331961383</v>
      </c>
      <c r="CS34" s="40">
        <f t="shared" si="75"/>
        <v>0.16926805408987181</v>
      </c>
      <c r="CT34" s="40">
        <f t="shared" si="75"/>
        <v>0.10324612607473328</v>
      </c>
      <c r="CU34" s="40">
        <f t="shared" si="75"/>
        <v>9.8120628557554865E-2</v>
      </c>
      <c r="CV34" s="40">
        <f t="shared" si="75"/>
        <v>0.17591805658238099</v>
      </c>
      <c r="CW34" s="48">
        <f t="shared" si="75"/>
        <v>0.1097028408573576</v>
      </c>
    </row>
    <row r="35" spans="1:101" x14ac:dyDescent="0.25">
      <c r="A35" s="89"/>
      <c r="B35" s="2" t="s">
        <v>3</v>
      </c>
      <c r="C35" s="7">
        <v>1.975095714113604E-2</v>
      </c>
      <c r="D35" s="7">
        <v>1.2310337022545002E-2</v>
      </c>
      <c r="E35" s="7">
        <v>2.9110093005038154E-2</v>
      </c>
      <c r="F35" s="7">
        <v>4.4082138862758115E-2</v>
      </c>
      <c r="G35" s="7">
        <v>3.0460872980144528E-2</v>
      </c>
      <c r="H35" s="7">
        <f t="shared" si="89"/>
        <v>2.2040479137715067E-2</v>
      </c>
      <c r="I35" s="7">
        <f t="shared" si="90"/>
        <v>1.8962553901983585E-2</v>
      </c>
      <c r="J35" s="7">
        <f t="shared" si="91"/>
        <v>3.6718601417065545E-2</v>
      </c>
      <c r="K35" s="7">
        <f t="shared" si="92"/>
        <v>2.3075950284862669E-2</v>
      </c>
      <c r="L35" s="7">
        <v>1.972026817886435E-2</v>
      </c>
      <c r="M35" s="7">
        <v>1.5281264184186984E-2</v>
      </c>
      <c r="N35" s="7">
        <v>2.2556593341350628E-2</v>
      </c>
      <c r="O35" s="7">
        <v>3.3757350052592748E-2</v>
      </c>
      <c r="P35" s="7">
        <v>1.7477377946034166E-2</v>
      </c>
      <c r="Q35" s="40">
        <f t="shared" si="93"/>
        <v>2.0187843633054203E-2</v>
      </c>
      <c r="R35" s="40">
        <f t="shared" si="94"/>
        <v>1.8162083850448194E-2</v>
      </c>
      <c r="S35" s="40">
        <f t="shared" si="95"/>
        <v>2.4956539228211946E-2</v>
      </c>
      <c r="T35" s="40">
        <f t="shared" si="96"/>
        <v>1.9854532737297682E-2</v>
      </c>
      <c r="U35" s="7">
        <v>1.9423140270362061E-2</v>
      </c>
      <c r="V35" s="7">
        <v>1.1234301984472563E-2</v>
      </c>
      <c r="W35" s="7">
        <v>2.1733816086086665E-2</v>
      </c>
      <c r="X35" s="7">
        <v>1.3950034794704276E-2</v>
      </c>
      <c r="Y35" s="7">
        <v>1.5853988522094201E-2</v>
      </c>
      <c r="Z35" s="7">
        <f t="shared" si="77"/>
        <v>1.5653267917690471E-2</v>
      </c>
      <c r="AA35" s="7">
        <f t="shared" si="78"/>
        <v>1.5391805522348086E-2</v>
      </c>
      <c r="AB35" s="7">
        <f t="shared" si="79"/>
        <v>1.4979295561458472E-2</v>
      </c>
      <c r="AC35" s="7">
        <f t="shared" si="80"/>
        <v>1.5677950895516379E-2</v>
      </c>
      <c r="AD35" s="7">
        <v>1.8773702310361899E-2</v>
      </c>
      <c r="AE35" s="7">
        <v>9.3360927440092872E-3</v>
      </c>
      <c r="AF35" s="7">
        <v>1.8931932632545823E-2</v>
      </c>
      <c r="AG35" s="7">
        <v>1.3950034794704276E-2</v>
      </c>
      <c r="AH35" s="7">
        <v>1.5853988522094201E-2</v>
      </c>
      <c r="AI35" s="7">
        <f t="shared" si="3"/>
        <v>1.383872074720764E-2</v>
      </c>
      <c r="AJ35" s="7">
        <f t="shared" si="4"/>
        <v>1.3135767462227404E-2</v>
      </c>
      <c r="AK35" s="7">
        <f t="shared" si="72"/>
        <v>1.4979295561458472E-2</v>
      </c>
      <c r="AL35" s="33">
        <f t="shared" si="5"/>
        <v>1.4086541891173195E-2</v>
      </c>
      <c r="AM35" s="7">
        <v>1.2877559184215603E-2</v>
      </c>
      <c r="AN35" s="7">
        <v>2.2519845817471015E-2</v>
      </c>
      <c r="AO35" s="7">
        <v>7.7399050354082538E-2</v>
      </c>
      <c r="AP35" s="7">
        <v>8.4862642204175706E-2</v>
      </c>
      <c r="AQ35" s="7">
        <v>2.3121355625326009E-2</v>
      </c>
      <c r="AR35" s="40">
        <f t="shared" si="97"/>
        <v>4.5717939437180589E-2</v>
      </c>
      <c r="AS35" s="40">
        <f t="shared" si="98"/>
        <v>4.4250421614467329E-2</v>
      </c>
      <c r="AT35" s="40">
        <f t="shared" si="99"/>
        <v>5.1485841575909699E-2</v>
      </c>
      <c r="AU35" s="40">
        <f t="shared" si="100"/>
        <v>4.2939196423596421E-2</v>
      </c>
      <c r="AV35" s="7">
        <v>1.7861043263302352E-2</v>
      </c>
      <c r="AW35" s="7">
        <v>2.2125498695949972E-2</v>
      </c>
      <c r="AX35" s="7">
        <v>7.5815199963305491E-2</v>
      </c>
      <c r="AY35" s="7">
        <v>8.3561463786124418E-2</v>
      </c>
      <c r="AZ35" s="7">
        <v>2.6173754904389428E-2</v>
      </c>
      <c r="BA35" s="7">
        <f t="shared" si="81"/>
        <v>4.5429245539294588E-2</v>
      </c>
      <c r="BB35" s="7">
        <f t="shared" si="82"/>
        <v>4.3385065644119071E-2</v>
      </c>
      <c r="BC35" s="7">
        <f t="shared" si="83"/>
        <v>5.2538169261601327E-2</v>
      </c>
      <c r="BD35" s="7">
        <f t="shared" si="84"/>
        <v>4.3061362830988575E-2</v>
      </c>
      <c r="BE35" s="7">
        <v>2.0604367520338864E-2</v>
      </c>
      <c r="BF35" s="7">
        <v>1.8219911375927295E-2</v>
      </c>
      <c r="BG35" s="7">
        <v>7.7444714755834448E-2</v>
      </c>
      <c r="BH35" s="7">
        <v>8.7035943811854838E-2</v>
      </c>
      <c r="BI35" s="7">
        <v>2.8375239329353555E-2</v>
      </c>
      <c r="BJ35" s="7">
        <f t="shared" si="66"/>
        <v>4.4812654296342923E-2</v>
      </c>
      <c r="BK35" s="7">
        <f t="shared" si="67"/>
        <v>4.1671218474423732E-2</v>
      </c>
      <c r="BL35" s="7">
        <f t="shared" si="73"/>
        <v>5.5324478976640626E-2</v>
      </c>
      <c r="BM35" s="33">
        <f t="shared" si="68"/>
        <v>4.2791315478882229E-2</v>
      </c>
      <c r="BN35" s="7">
        <v>1.2877559184215603E-2</v>
      </c>
      <c r="BO35" s="7">
        <v>2.2519845817471015E-2</v>
      </c>
      <c r="BP35" s="7">
        <v>7.7399050354082538E-2</v>
      </c>
      <c r="BQ35" s="7">
        <v>8.4862642204175706E-2</v>
      </c>
      <c r="BR35" s="7">
        <v>2.3121355625326009E-2</v>
      </c>
      <c r="BS35" s="40">
        <f t="shared" si="101"/>
        <v>4.5717939437180589E-2</v>
      </c>
      <c r="BT35" s="40">
        <f t="shared" si="102"/>
        <v>4.4250421614467329E-2</v>
      </c>
      <c r="BU35" s="40">
        <f t="shared" si="103"/>
        <v>5.1485841575909699E-2</v>
      </c>
      <c r="BV35" s="40">
        <f t="shared" si="104"/>
        <v>4.2939196423596421E-2</v>
      </c>
      <c r="BW35" s="7">
        <v>1.7861043263302352E-2</v>
      </c>
      <c r="BX35" s="7">
        <v>2.2125498695949972E-2</v>
      </c>
      <c r="BY35" s="7">
        <v>7.5815199963305491E-2</v>
      </c>
      <c r="BZ35" s="7">
        <v>8.3561463786124418E-2</v>
      </c>
      <c r="CA35" s="7">
        <v>2.6173754904389428E-2</v>
      </c>
      <c r="CB35" s="7">
        <f t="shared" si="85"/>
        <v>4.5429245539294588E-2</v>
      </c>
      <c r="CC35" s="7">
        <f t="shared" si="86"/>
        <v>4.3385065644119071E-2</v>
      </c>
      <c r="CD35" s="7">
        <f t="shared" si="87"/>
        <v>5.2538169261601327E-2</v>
      </c>
      <c r="CE35" s="7">
        <f t="shared" si="88"/>
        <v>4.3061362830988575E-2</v>
      </c>
      <c r="CF35" s="7">
        <v>2.0604367520338864E-2</v>
      </c>
      <c r="CG35" s="7">
        <v>1.8219911375927295E-2</v>
      </c>
      <c r="CH35" s="7">
        <v>7.7444714755834448E-2</v>
      </c>
      <c r="CI35" s="7">
        <v>8.7035943811854838E-2</v>
      </c>
      <c r="CJ35" s="7">
        <v>2.8375239329353555E-2</v>
      </c>
      <c r="CK35" s="7">
        <f t="shared" si="69"/>
        <v>4.4812654296342923E-2</v>
      </c>
      <c r="CL35" s="7">
        <f t="shared" si="70"/>
        <v>4.1671218474423732E-2</v>
      </c>
      <c r="CM35" s="7">
        <f t="shared" si="74"/>
        <v>5.5324478976640626E-2</v>
      </c>
      <c r="CN35" s="33">
        <f t="shared" si="71"/>
        <v>4.2791315478882229E-2</v>
      </c>
      <c r="CO35" s="108">
        <f t="shared" si="76"/>
        <v>2.7827178403139956E-2</v>
      </c>
      <c r="CP35" s="40">
        <f t="shared" si="75"/>
        <v>1.3002840957548341E-2</v>
      </c>
      <c r="CQ35" s="40">
        <f t="shared" si="75"/>
        <v>3.009286843186312E-2</v>
      </c>
      <c r="CR35" s="40">
        <f t="shared" si="75"/>
        <v>4.8647085436275106E-2</v>
      </c>
      <c r="CS35" s="40">
        <f t="shared" si="75"/>
        <v>4.2700486302650185E-2</v>
      </c>
      <c r="CT35" s="40">
        <f t="shared" si="75"/>
        <v>2.3885721262712708E-2</v>
      </c>
      <c r="CU35" s="40">
        <f t="shared" si="75"/>
        <v>1.9858176866441854E-2</v>
      </c>
      <c r="CV35" s="40">
        <f t="shared" si="75"/>
        <v>4.5787469376177642E-2</v>
      </c>
      <c r="CW35" s="48">
        <f t="shared" si="75"/>
        <v>2.5725739802266903E-2</v>
      </c>
    </row>
    <row r="36" spans="1:101" x14ac:dyDescent="0.25">
      <c r="A36" s="89"/>
      <c r="B36" s="2" t="s">
        <v>2</v>
      </c>
      <c r="C36" s="7">
        <v>3.40879456488812E-2</v>
      </c>
      <c r="D36" s="7">
        <v>0.15405835691948844</v>
      </c>
      <c r="E36" s="7">
        <v>0.15827204244993032</v>
      </c>
      <c r="F36" s="7">
        <v>0.20993987984875759</v>
      </c>
      <c r="G36" s="7">
        <v>0.20126639959673312</v>
      </c>
      <c r="H36" s="7">
        <f t="shared" si="89"/>
        <v>0.14911383045775523</v>
      </c>
      <c r="I36" s="7">
        <f t="shared" si="90"/>
        <v>0.1557268543690622</v>
      </c>
      <c r="J36" s="7">
        <f t="shared" si="91"/>
        <v>0.20525107212922114</v>
      </c>
      <c r="K36" s="7">
        <f t="shared" si="92"/>
        <v>0.15552712674811631</v>
      </c>
      <c r="L36" s="7">
        <v>3.5586222766716628E-2</v>
      </c>
      <c r="M36" s="7">
        <v>0.14652059230187242</v>
      </c>
      <c r="N36" s="7">
        <v>0.1593441225689998</v>
      </c>
      <c r="O36" s="7">
        <v>0.1911150635117522</v>
      </c>
      <c r="P36" s="7">
        <v>0.20093626068142484</v>
      </c>
      <c r="Q36" s="40">
        <f t="shared" si="93"/>
        <v>0.14383886654323344</v>
      </c>
      <c r="R36" s="40">
        <f t="shared" si="94"/>
        <v>0.15159833894211361</v>
      </c>
      <c r="S36" s="40">
        <f t="shared" si="95"/>
        <v>0.19642431697935561</v>
      </c>
      <c r="T36" s="40">
        <f t="shared" si="96"/>
        <v>0.15086023695817757</v>
      </c>
      <c r="U36" s="7">
        <v>4.5030522801236497E-2</v>
      </c>
      <c r="V36" s="7">
        <v>0.14510545617499107</v>
      </c>
      <c r="W36" s="7">
        <v>0.16107470633917334</v>
      </c>
      <c r="X36" s="7">
        <v>0.19830867111222494</v>
      </c>
      <c r="Y36" s="7">
        <v>0.20325974543952965</v>
      </c>
      <c r="Z36" s="7">
        <f t="shared" si="77"/>
        <v>0.14557994676257738</v>
      </c>
      <c r="AA36" s="7">
        <f t="shared" si="78"/>
        <v>0.15142881680027948</v>
      </c>
      <c r="AB36" s="7">
        <f t="shared" si="79"/>
        <v>0.20098517867912077</v>
      </c>
      <c r="AC36" s="7">
        <f t="shared" si="80"/>
        <v>0.15267293652302241</v>
      </c>
      <c r="AD36" s="7">
        <v>5.0093751115378504E-2</v>
      </c>
      <c r="AE36" s="7">
        <v>0.14763158687346686</v>
      </c>
      <c r="AF36" s="7">
        <v>0.15677845735443269</v>
      </c>
      <c r="AG36" s="7">
        <v>0.18682380203870624</v>
      </c>
      <c r="AH36" s="7">
        <v>0.20171998636898752</v>
      </c>
      <c r="AI36" s="7">
        <f t="shared" si="3"/>
        <v>0.14461999921554172</v>
      </c>
      <c r="AJ36" s="7">
        <f t="shared" si="4"/>
        <v>0.15125348270760441</v>
      </c>
      <c r="AK36" s="7">
        <f t="shared" si="72"/>
        <v>0.19487654926934161</v>
      </c>
      <c r="AL36" s="33">
        <f t="shared" si="5"/>
        <v>0.15164168849828827</v>
      </c>
      <c r="AM36" s="7">
        <v>4.4606392418603633E-2</v>
      </c>
      <c r="AN36" s="7">
        <v>0.11575848699038796</v>
      </c>
      <c r="AO36" s="7">
        <v>0.14131212024303794</v>
      </c>
      <c r="AP36" s="7">
        <v>0.23174694069877841</v>
      </c>
      <c r="AQ36" s="7">
        <v>0.24267256143913923</v>
      </c>
      <c r="AR36" s="40">
        <f t="shared" si="97"/>
        <v>0.12975779783962066</v>
      </c>
      <c r="AS36" s="40">
        <f t="shared" si="98"/>
        <v>0.12587698577283482</v>
      </c>
      <c r="AT36" s="40">
        <f t="shared" si="99"/>
        <v>0.2376532359089594</v>
      </c>
      <c r="AU36" s="40">
        <f t="shared" si="100"/>
        <v>0.14364313170668358</v>
      </c>
      <c r="AV36" s="7">
        <v>5.0060841951894239E-2</v>
      </c>
      <c r="AW36" s="7">
        <v>0.11571627013532151</v>
      </c>
      <c r="AX36" s="7">
        <v>0.14426662256423148</v>
      </c>
      <c r="AY36" s="7">
        <v>0.23205209749450495</v>
      </c>
      <c r="AZ36" s="7">
        <v>0.24101572798210624</v>
      </c>
      <c r="BA36" s="7">
        <f t="shared" si="81"/>
        <v>0.13126540823291299</v>
      </c>
      <c r="BB36" s="7">
        <f t="shared" si="82"/>
        <v>0.12702138293216403</v>
      </c>
      <c r="BC36" s="7">
        <f t="shared" si="83"/>
        <v>0.2368977578988769</v>
      </c>
      <c r="BD36" s="7">
        <f t="shared" si="84"/>
        <v>0.14476160468371047</v>
      </c>
      <c r="BE36" s="7">
        <v>5.2651565582485391E-2</v>
      </c>
      <c r="BF36" s="7">
        <v>0.11889607708942616</v>
      </c>
      <c r="BG36" s="7">
        <v>0.13040023789531457</v>
      </c>
      <c r="BH36" s="7">
        <v>0.22777129236586618</v>
      </c>
      <c r="BI36" s="7">
        <v>0.24180838357468801</v>
      </c>
      <c r="BJ36" s="7">
        <f t="shared" si="66"/>
        <v>0.12827282985021257</v>
      </c>
      <c r="BK36" s="7">
        <f t="shared" si="67"/>
        <v>0.12345139162949779</v>
      </c>
      <c r="BL36" s="7">
        <f t="shared" si="73"/>
        <v>0.23535962135346009</v>
      </c>
      <c r="BM36" s="33">
        <f t="shared" si="68"/>
        <v>0.14223450340813268</v>
      </c>
      <c r="BN36" s="7">
        <v>4.4606392418603633E-2</v>
      </c>
      <c r="BO36" s="7">
        <v>0.11575848699038796</v>
      </c>
      <c r="BP36" s="7">
        <v>0.14131212024303794</v>
      </c>
      <c r="BQ36" s="7">
        <v>0.23174694069877841</v>
      </c>
      <c r="BR36" s="7">
        <v>0.24267256143913923</v>
      </c>
      <c r="BS36" s="40">
        <f t="shared" si="101"/>
        <v>0.12975779783962066</v>
      </c>
      <c r="BT36" s="40">
        <f t="shared" si="102"/>
        <v>0.12587698577283482</v>
      </c>
      <c r="BU36" s="40">
        <f t="shared" si="103"/>
        <v>0.2376532359089594</v>
      </c>
      <c r="BV36" s="40">
        <f t="shared" si="104"/>
        <v>0.14364313170668358</v>
      </c>
      <c r="BW36" s="7">
        <v>5.0060841951894239E-2</v>
      </c>
      <c r="BX36" s="7">
        <v>0.11571627013532151</v>
      </c>
      <c r="BY36" s="7">
        <v>0.14426662256423148</v>
      </c>
      <c r="BZ36" s="7">
        <v>0.23205209749450495</v>
      </c>
      <c r="CA36" s="7">
        <v>0.24101572798210624</v>
      </c>
      <c r="CB36" s="7">
        <f t="shared" si="85"/>
        <v>0.13126540823291299</v>
      </c>
      <c r="CC36" s="7">
        <f t="shared" si="86"/>
        <v>0.12702138293216403</v>
      </c>
      <c r="CD36" s="7">
        <f t="shared" si="87"/>
        <v>0.2368977578988769</v>
      </c>
      <c r="CE36" s="7">
        <f t="shared" si="88"/>
        <v>0.14476160468371047</v>
      </c>
      <c r="CF36" s="7">
        <v>5.2651565582485391E-2</v>
      </c>
      <c r="CG36" s="7">
        <v>0.11889607708942616</v>
      </c>
      <c r="CH36" s="7">
        <v>0.13040023789531457</v>
      </c>
      <c r="CI36" s="7">
        <v>0.22777129236586618</v>
      </c>
      <c r="CJ36" s="7">
        <v>0.24180838357468801</v>
      </c>
      <c r="CK36" s="7">
        <f t="shared" si="69"/>
        <v>0.12827282985021257</v>
      </c>
      <c r="CL36" s="7">
        <f t="shared" si="70"/>
        <v>0.12345139162949779</v>
      </c>
      <c r="CM36" s="7">
        <f t="shared" si="74"/>
        <v>0.23535962135346009</v>
      </c>
      <c r="CN36" s="33">
        <f t="shared" si="71"/>
        <v>0.14223450340813268</v>
      </c>
      <c r="CO36" s="108">
        <f t="shared" si="76"/>
        <v>4.8026601353527897E-2</v>
      </c>
      <c r="CP36" s="40">
        <f t="shared" si="75"/>
        <v>0.16272473365568269</v>
      </c>
      <c r="CQ36" s="40">
        <f t="shared" si="75"/>
        <v>0.16361540820442202</v>
      </c>
      <c r="CR36" s="40">
        <f t="shared" si="75"/>
        <v>0.23168030261145184</v>
      </c>
      <c r="CS36" s="40">
        <f t="shared" si="75"/>
        <v>0.28213811024936836</v>
      </c>
      <c r="CT36" s="40">
        <f t="shared" si="75"/>
        <v>0.16159772972605993</v>
      </c>
      <c r="CU36" s="40">
        <f t="shared" si="75"/>
        <v>0.16308201062473887</v>
      </c>
      <c r="CV36" s="40">
        <f t="shared" si="75"/>
        <v>0.25594458440283913</v>
      </c>
      <c r="CW36" s="48">
        <f t="shared" si="75"/>
        <v>0.17338615942247149</v>
      </c>
    </row>
    <row r="37" spans="1:101" ht="15.75" thickBot="1" x14ac:dyDescent="0.3">
      <c r="A37" s="90"/>
      <c r="B37" s="34" t="s">
        <v>1</v>
      </c>
      <c r="C37" s="35">
        <v>1.3426521783220447E-2</v>
      </c>
      <c r="D37" s="35">
        <v>0</v>
      </c>
      <c r="E37" s="35">
        <v>0</v>
      </c>
      <c r="F37" s="35">
        <v>9.326049345966236E-3</v>
      </c>
      <c r="G37" s="35">
        <v>3.4872495660543255E-2</v>
      </c>
      <c r="H37" s="35">
        <f t="shared" si="89"/>
        <v>2.554262541904162E-3</v>
      </c>
      <c r="I37" s="35">
        <f t="shared" si="90"/>
        <v>0</v>
      </c>
      <c r="J37" s="35">
        <f t="shared" si="91"/>
        <v>2.3136235246666713E-2</v>
      </c>
      <c r="K37" s="35">
        <f t="shared" si="92"/>
        <v>6.528494454016911E-3</v>
      </c>
      <c r="L37" s="35">
        <v>1.3190824885865607E-2</v>
      </c>
      <c r="M37" s="35">
        <v>0</v>
      </c>
      <c r="N37" s="35">
        <v>0</v>
      </c>
      <c r="O37" s="35">
        <v>9.1680018695363928E-3</v>
      </c>
      <c r="P37" s="35">
        <v>3.4502248300372691E-2</v>
      </c>
      <c r="Q37" s="43">
        <f t="shared" si="93"/>
        <v>2.5100988564381033E-3</v>
      </c>
      <c r="R37" s="43">
        <f t="shared" si="94"/>
        <v>0</v>
      </c>
      <c r="S37" s="43">
        <f t="shared" si="95"/>
        <v>2.2863474365230157E-2</v>
      </c>
      <c r="T37" s="43">
        <f t="shared" si="96"/>
        <v>6.4442316659398795E-3</v>
      </c>
      <c r="U37" s="35">
        <v>6.5954124429328034E-3</v>
      </c>
      <c r="V37" s="35">
        <v>0</v>
      </c>
      <c r="W37" s="35">
        <v>0</v>
      </c>
      <c r="X37" s="35">
        <v>0</v>
      </c>
      <c r="Y37" s="35">
        <v>3.4502248300372691E-2</v>
      </c>
      <c r="Z37" s="35">
        <f t="shared" si="77"/>
        <v>7.0883023212142953E-4</v>
      </c>
      <c r="AA37" s="35">
        <f t="shared" si="78"/>
        <v>0</v>
      </c>
      <c r="AB37" s="35">
        <f t="shared" si="79"/>
        <v>1.8651614285325826E-2</v>
      </c>
      <c r="AC37" s="35">
        <f t="shared" si="80"/>
        <v>4.8644683207876814E-3</v>
      </c>
      <c r="AD37" s="35">
        <v>6.5954124429328034E-3</v>
      </c>
      <c r="AE37" s="35">
        <v>0</v>
      </c>
      <c r="AF37" s="35">
        <v>0</v>
      </c>
      <c r="AG37" s="35">
        <v>0</v>
      </c>
      <c r="AH37" s="35">
        <v>3.4502248300372691E-2</v>
      </c>
      <c r="AI37" s="35">
        <f t="shared" si="3"/>
        <v>7.0883023212142953E-4</v>
      </c>
      <c r="AJ37" s="35">
        <f t="shared" si="4"/>
        <v>0</v>
      </c>
      <c r="AK37" s="35">
        <f t="shared" si="72"/>
        <v>1.8651614285325826E-2</v>
      </c>
      <c r="AL37" s="36">
        <f t="shared" si="5"/>
        <v>4.8644683207876814E-3</v>
      </c>
      <c r="AM37" s="35">
        <v>8.4674859307164226E-3</v>
      </c>
      <c r="AN37" s="35">
        <v>1.4623574222374237E-2</v>
      </c>
      <c r="AO37" s="35">
        <v>3.7070083966723982E-2</v>
      </c>
      <c r="AP37" s="35">
        <v>8.6961871219532763E-2</v>
      </c>
      <c r="AQ37" s="35">
        <v>7.2267316488674294E-2</v>
      </c>
      <c r="AR37" s="43">
        <f t="shared" si="97"/>
        <v>2.9455461432143989E-2</v>
      </c>
      <c r="AS37" s="43">
        <f t="shared" si="98"/>
        <v>2.3511742072041208E-2</v>
      </c>
      <c r="AT37" s="43">
        <f t="shared" si="99"/>
        <v>7.9018123190462378E-2</v>
      </c>
      <c r="AU37" s="43">
        <f t="shared" si="100"/>
        <v>3.4720113121418428E-2</v>
      </c>
      <c r="AV37" s="35">
        <v>4.2337429653582113E-3</v>
      </c>
      <c r="AW37" s="35">
        <v>1.4623574222374237E-2</v>
      </c>
      <c r="AX37" s="35">
        <v>3.7070083966723982E-2</v>
      </c>
      <c r="AY37" s="35">
        <v>8.6904452926834463E-2</v>
      </c>
      <c r="AZ37" s="35">
        <v>8.7586111774324904E-2</v>
      </c>
      <c r="BA37" s="35">
        <f t="shared" si="81"/>
        <v>2.899360559634032E-2</v>
      </c>
      <c r="BB37" s="35">
        <f t="shared" si="82"/>
        <v>2.3511742072041208E-2</v>
      </c>
      <c r="BC37" s="35">
        <f t="shared" si="83"/>
        <v>8.7272951750067204E-2</v>
      </c>
      <c r="BD37" s="35">
        <f t="shared" si="84"/>
        <v>3.6198832658364037E-2</v>
      </c>
      <c r="BE37" s="35">
        <v>4.9169500792696955E-2</v>
      </c>
      <c r="BF37" s="35">
        <v>5.4101298446361606E-2</v>
      </c>
      <c r="BG37" s="35">
        <v>6.1658184091542688E-2</v>
      </c>
      <c r="BH37" s="35">
        <v>9.7514308601983027E-2</v>
      </c>
      <c r="BI37" s="35">
        <v>7.2267316488674294E-2</v>
      </c>
      <c r="BJ37" s="35">
        <f t="shared" si="66"/>
        <v>6.1058416739623901E-2</v>
      </c>
      <c r="BK37" s="35">
        <f t="shared" si="67"/>
        <v>5.7093606328526468E-2</v>
      </c>
      <c r="BL37" s="35">
        <f t="shared" si="73"/>
        <v>8.3866005028763083E-2</v>
      </c>
      <c r="BM37" s="36">
        <f t="shared" si="68"/>
        <v>6.243679553028425E-2</v>
      </c>
      <c r="BN37" s="35">
        <v>8.4674859307164226E-3</v>
      </c>
      <c r="BO37" s="35">
        <v>1.4623574222374237E-2</v>
      </c>
      <c r="BP37" s="35">
        <v>3.7070083966723982E-2</v>
      </c>
      <c r="BQ37" s="35">
        <v>8.6961871219532763E-2</v>
      </c>
      <c r="BR37" s="35">
        <v>7.2267316488674294E-2</v>
      </c>
      <c r="BS37" s="43">
        <f t="shared" si="101"/>
        <v>2.9455461432143989E-2</v>
      </c>
      <c r="BT37" s="43">
        <f t="shared" si="102"/>
        <v>2.3511742072041208E-2</v>
      </c>
      <c r="BU37" s="43">
        <f t="shared" si="103"/>
        <v>7.9018123190462378E-2</v>
      </c>
      <c r="BV37" s="43">
        <f t="shared" si="104"/>
        <v>3.4720113121418428E-2</v>
      </c>
      <c r="BW37" s="35">
        <v>4.2337429653582113E-3</v>
      </c>
      <c r="BX37" s="35">
        <v>1.4623574222374237E-2</v>
      </c>
      <c r="BY37" s="35">
        <v>3.7070083966723982E-2</v>
      </c>
      <c r="BZ37" s="35">
        <v>8.6904452926834463E-2</v>
      </c>
      <c r="CA37" s="35">
        <v>8.7586111774324904E-2</v>
      </c>
      <c r="CB37" s="35">
        <f t="shared" si="85"/>
        <v>2.899360559634032E-2</v>
      </c>
      <c r="CC37" s="35">
        <f t="shared" si="86"/>
        <v>2.3511742072041208E-2</v>
      </c>
      <c r="CD37" s="35">
        <f t="shared" si="87"/>
        <v>8.7272951750067204E-2</v>
      </c>
      <c r="CE37" s="35">
        <f t="shared" si="88"/>
        <v>3.6198832658364037E-2</v>
      </c>
      <c r="CF37" s="35">
        <v>4.9169500792696955E-2</v>
      </c>
      <c r="CG37" s="35">
        <v>5.4101298446361606E-2</v>
      </c>
      <c r="CH37" s="35">
        <v>6.1658184091542688E-2</v>
      </c>
      <c r="CI37" s="35">
        <v>9.7514308601983027E-2</v>
      </c>
      <c r="CJ37" s="35">
        <v>7.2267316488674294E-2</v>
      </c>
      <c r="CK37" s="35">
        <f t="shared" si="69"/>
        <v>6.1058416739623901E-2</v>
      </c>
      <c r="CL37" s="35">
        <f t="shared" si="70"/>
        <v>5.7093606328526468E-2</v>
      </c>
      <c r="CM37" s="35">
        <f t="shared" si="74"/>
        <v>8.3866005028763083E-2</v>
      </c>
      <c r="CN37" s="36">
        <f t="shared" si="71"/>
        <v>6.243679553028425E-2</v>
      </c>
      <c r="CO37" s="111">
        <f t="shared" si="76"/>
        <v>1.8916663852060291E-2</v>
      </c>
      <c r="CP37" s="43">
        <f t="shared" si="75"/>
        <v>0</v>
      </c>
      <c r="CQ37" s="43">
        <f t="shared" si="75"/>
        <v>0</v>
      </c>
      <c r="CR37" s="43">
        <f t="shared" si="75"/>
        <v>1.0291812761821853E-2</v>
      </c>
      <c r="CS37" s="43">
        <f t="shared" si="75"/>
        <v>4.8884761912860654E-2</v>
      </c>
      <c r="CT37" s="43">
        <f t="shared" si="75"/>
        <v>2.7681069329981815E-3</v>
      </c>
      <c r="CU37" s="43">
        <f t="shared" si="75"/>
        <v>0</v>
      </c>
      <c r="CV37" s="43">
        <f t="shared" si="75"/>
        <v>2.8850490540319015E-2</v>
      </c>
      <c r="CW37" s="50">
        <f t="shared" si="75"/>
        <v>7.278155289438001E-3</v>
      </c>
    </row>
  </sheetData>
  <mergeCells count="17">
    <mergeCell ref="CO2:CW2"/>
    <mergeCell ref="CO3:CW3"/>
    <mergeCell ref="A6:A21"/>
    <mergeCell ref="A22:A37"/>
    <mergeCell ref="C2:AL2"/>
    <mergeCell ref="AM2:BM2"/>
    <mergeCell ref="BN2:CN2"/>
    <mergeCell ref="C3:K3"/>
    <mergeCell ref="L3:T3"/>
    <mergeCell ref="U3:AC3"/>
    <mergeCell ref="AD3:AL3"/>
    <mergeCell ref="AM3:AU3"/>
    <mergeCell ref="AV3:BD3"/>
    <mergeCell ref="BE3:BM3"/>
    <mergeCell ref="BN3:BV3"/>
    <mergeCell ref="BW3:CE3"/>
    <mergeCell ref="CF3:C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53</vt:i4>
      </vt:variant>
    </vt:vector>
  </HeadingPairs>
  <TitlesOfParts>
    <vt:vector size="64" baseType="lpstr">
      <vt:lpstr>Calibrated Factors &amp; Weights</vt:lpstr>
      <vt:lpstr>Total Weighted share</vt:lpstr>
      <vt:lpstr>Mayzent Rep Visit</vt:lpstr>
      <vt:lpstr>No Mayzent Rep Visit</vt:lpstr>
      <vt:lpstr>Selected</vt:lpstr>
      <vt:lpstr>Not Selected</vt:lpstr>
      <vt:lpstr>Weighted share - High Decile</vt:lpstr>
      <vt:lpstr>Weighted share - Mid Decile</vt:lpstr>
      <vt:lpstr>Weighted share - Low Decile</vt:lpstr>
      <vt:lpstr> Wtdshare - Leaders,Progressive</vt:lpstr>
      <vt:lpstr>Wtdshare-Tradionalist,Late adop</vt:lpstr>
      <vt:lpstr>Active_Wt</vt:lpstr>
      <vt:lpstr>Active_Wt_high</vt:lpstr>
      <vt:lpstr>Active_wt_leader</vt:lpstr>
      <vt:lpstr>'Weighted share - Low Decile'!Active_Wt_low</vt:lpstr>
      <vt:lpstr>'Weighted share - Mid Decile'!Active_Wt_mild</vt:lpstr>
      <vt:lpstr>Active_wt_tradionalist</vt:lpstr>
      <vt:lpstr>Active_Wt1</vt:lpstr>
      <vt:lpstr>Active_Wt2</vt:lpstr>
      <vt:lpstr>Active_Wt3</vt:lpstr>
      <vt:lpstr>Active_Wt4</vt:lpstr>
      <vt:lpstr>cis_wt</vt:lpstr>
      <vt:lpstr>cis_wt_high</vt:lpstr>
      <vt:lpstr>Cis_wt_leader</vt:lpstr>
      <vt:lpstr>'Weighted share - Low Decile'!cis_wt_low</vt:lpstr>
      <vt:lpstr>'Weighted share - Mid Decile'!cis_wt_mild</vt:lpstr>
      <vt:lpstr>Cis_wt_tradionalist</vt:lpstr>
      <vt:lpstr>cis_wt1</vt:lpstr>
      <vt:lpstr>cis_wt2</vt:lpstr>
      <vt:lpstr>cis_wt3</vt:lpstr>
      <vt:lpstr>cis_wt4</vt:lpstr>
      <vt:lpstr>First_line_Wt</vt:lpstr>
      <vt:lpstr>First_line_Wt_high</vt:lpstr>
      <vt:lpstr>First_line_wt_leader</vt:lpstr>
      <vt:lpstr>'Weighted share - Low Decile'!First_line_Wt_low</vt:lpstr>
      <vt:lpstr>'Weighted share - Mid Decile'!First_line_Wt_mild</vt:lpstr>
      <vt:lpstr>First_line_wt_tradionalist</vt:lpstr>
      <vt:lpstr>First_line_Wt1</vt:lpstr>
      <vt:lpstr>First_line_Wt2</vt:lpstr>
      <vt:lpstr>First_Line_Wt3</vt:lpstr>
      <vt:lpstr>First_Line_Wt4</vt:lpstr>
      <vt:lpstr>Mayzent_factor</vt:lpstr>
      <vt:lpstr>NonActive_Wt</vt:lpstr>
      <vt:lpstr>NonActive_Wt_high</vt:lpstr>
      <vt:lpstr>Nonactive_wt_leader</vt:lpstr>
      <vt:lpstr>'Weighted share - Low Decile'!NonActive_Wt_low</vt:lpstr>
      <vt:lpstr>'Weighted share - Mid Decile'!NonActive_Wt_mild</vt:lpstr>
      <vt:lpstr>Nonactive_wt_tradionalist</vt:lpstr>
      <vt:lpstr>NonActive_Wt1</vt:lpstr>
      <vt:lpstr>NonActive_Wt2</vt:lpstr>
      <vt:lpstr>NonActive_wt3</vt:lpstr>
      <vt:lpstr>NonActive_wt4</vt:lpstr>
      <vt:lpstr>Other_Factor</vt:lpstr>
      <vt:lpstr>Prod_S_Factor</vt:lpstr>
      <vt:lpstr>Sec_Line_wt</vt:lpstr>
      <vt:lpstr>Sec_Line_wt_high</vt:lpstr>
      <vt:lpstr>Sec_line_wt_leader</vt:lpstr>
      <vt:lpstr>'Weighted share - Low Decile'!Sec_Line_wt_low</vt:lpstr>
      <vt:lpstr>'Weighted share - Mid Decile'!Sec_Line_wt_mild</vt:lpstr>
      <vt:lpstr>Sec_line_wt_tradionalist</vt:lpstr>
      <vt:lpstr>Sec_Line_wt1</vt:lpstr>
      <vt:lpstr>Sec_Line_wt2</vt:lpstr>
      <vt:lpstr>Sec_Line_Wt3</vt:lpstr>
      <vt:lpstr>Sec_Line_Wt4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Sujatha Bandi</dc:creator>
  <cp:lastModifiedBy>Ramachandraraja</cp:lastModifiedBy>
  <dcterms:created xsi:type="dcterms:W3CDTF">2019-05-22T20:19:25Z</dcterms:created>
  <dcterms:modified xsi:type="dcterms:W3CDTF">2019-06-13T06:00:59Z</dcterms:modified>
</cp:coreProperties>
</file>