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rs\"/>
    </mc:Choice>
  </mc:AlternateContent>
  <xr:revisionPtr revIDLastSave="0" documentId="8_{D88AAF19-F0D6-42D3-8884-BECAF7AB9E3C}" xr6:coauthVersionLast="47" xr6:coauthVersionMax="47" xr10:uidLastSave="{00000000-0000-0000-0000-000000000000}"/>
  <bookViews>
    <workbookView xWindow="-120" yWindow="-120" windowWidth="20730" windowHeight="11040" firstSheet="22" activeTab="22" xr2:uid="{B463DE4D-BBD6-44D5-BBBF-F27999151322}"/>
  </bookViews>
  <sheets>
    <sheet name="SNA - Calculation-Jan" sheetId="1" state="hidden" r:id="rId1"/>
    <sheet name="SNA - Calculation-Feb" sheetId="2" state="hidden" r:id="rId2"/>
    <sheet name="March" sheetId="4" state="hidden" r:id="rId3"/>
    <sheet name="April" sheetId="5" state="hidden" r:id="rId4"/>
    <sheet name="Sheet1" sheetId="3" r:id="rId5"/>
    <sheet name="May" sheetId="6" state="hidden" r:id="rId6"/>
    <sheet name="June" sheetId="8" state="hidden" r:id="rId7"/>
    <sheet name="Sheet6" sheetId="15" state="hidden" r:id="rId8"/>
    <sheet name="July" sheetId="11" state="hidden" r:id="rId9"/>
    <sheet name="Sheet2" sheetId="7" state="hidden" r:id="rId10"/>
    <sheet name="Sheet4" sheetId="9" state="hidden" r:id="rId11"/>
    <sheet name="Electrical" sheetId="10" state="hidden" r:id="rId12"/>
    <sheet name="August" sheetId="14" state="hidden" r:id="rId13"/>
    <sheet name="SEP" sheetId="16" state="hidden" r:id="rId14"/>
    <sheet name="oct" sheetId="17" r:id="rId15"/>
    <sheet name="25K" sheetId="18" r:id="rId16"/>
    <sheet name="Nov" sheetId="19" r:id="rId17"/>
    <sheet name="Dec" sheetId="20" r:id="rId18"/>
    <sheet name="Jan" sheetId="21" r:id="rId19"/>
    <sheet name="Feb" sheetId="22" r:id="rId20"/>
    <sheet name="March'24" sheetId="23" r:id="rId21"/>
    <sheet name="April24" sheetId="24" r:id="rId22"/>
    <sheet name="May24" sheetId="26" r:id="rId23"/>
    <sheet name="Pendings" sheetId="25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6" l="1"/>
  <c r="L11" i="26" s="1"/>
  <c r="N13" i="18"/>
  <c r="D5" i="25"/>
  <c r="B16" i="25"/>
  <c r="K33" i="24"/>
  <c r="Q10" i="24"/>
  <c r="K13" i="24"/>
  <c r="K14" i="24" s="1"/>
  <c r="I18" i="21"/>
  <c r="Y15" i="19"/>
  <c r="J12" i="23"/>
  <c r="J13" i="23" s="1"/>
  <c r="N15" i="18"/>
  <c r="Q23" i="22"/>
  <c r="Q17" i="22"/>
  <c r="J16" i="22"/>
  <c r="N24" i="22"/>
  <c r="J9" i="18"/>
  <c r="K11" i="21"/>
  <c r="J15" i="22"/>
  <c r="AA6" i="19"/>
  <c r="I17" i="21"/>
  <c r="G15" i="20"/>
  <c r="G16" i="20" s="1"/>
  <c r="AA7" i="19"/>
  <c r="V17" i="19"/>
  <c r="J15" i="19"/>
  <c r="J16" i="19" s="1"/>
  <c r="O17" i="17"/>
  <c r="L17" i="17"/>
  <c r="L18" i="17" s="1"/>
  <c r="J6" i="16"/>
  <c r="H17" i="16"/>
  <c r="H18" i="16" s="1"/>
  <c r="B6" i="15"/>
  <c r="G11" i="8"/>
  <c r="H17" i="14"/>
  <c r="H18" i="14" s="1"/>
  <c r="I18" i="11"/>
  <c r="I17" i="11"/>
  <c r="B8" i="9"/>
  <c r="B5" i="10"/>
  <c r="J11" i="8"/>
  <c r="G9" i="8" s="1"/>
  <c r="G10" i="8" s="1"/>
  <c r="G7" i="8"/>
  <c r="G8" i="8" s="1"/>
  <c r="B6" i="7"/>
  <c r="J11" i="6"/>
  <c r="G9" i="6" s="1"/>
  <c r="G10" i="6" s="1"/>
  <c r="G7" i="6"/>
  <c r="G8" i="6" s="1"/>
  <c r="J11" i="5"/>
  <c r="G9" i="5" s="1"/>
  <c r="G10" i="5" s="1"/>
  <c r="G7" i="5"/>
  <c r="G8" i="5" s="1"/>
  <c r="J11" i="4"/>
  <c r="G7" i="4"/>
  <c r="G8" i="4" s="1"/>
  <c r="D26" i="2"/>
  <c r="G11" i="2"/>
  <c r="F19" i="2"/>
  <c r="I16" i="2"/>
  <c r="T20" i="1"/>
  <c r="G16" i="2"/>
  <c r="G15" i="2"/>
  <c r="G10" i="2"/>
  <c r="G7" i="2"/>
  <c r="G8" i="2" s="1"/>
  <c r="J11" i="2"/>
  <c r="G9" i="2" s="1"/>
  <c r="R14" i="1"/>
  <c r="R16" i="1"/>
  <c r="R15" i="1"/>
  <c r="R17" i="1"/>
  <c r="U7" i="1"/>
  <c r="R7" i="1"/>
  <c r="R8" i="1"/>
  <c r="U11" i="1"/>
  <c r="R9" i="1"/>
  <c r="R10" i="1"/>
  <c r="R11" i="1"/>
  <c r="R19" i="1"/>
  <c r="G11" i="6" l="1"/>
  <c r="G11" i="5"/>
  <c r="G9" i="4"/>
  <c r="G10" i="4" s="1"/>
  <c r="G11" i="4" s="1"/>
</calcChain>
</file>

<file path=xl/sharedStrings.xml><?xml version="1.0" encoding="utf-8"?>
<sst xmlns="http://schemas.openxmlformats.org/spreadsheetml/2006/main" count="1513" uniqueCount="275">
  <si>
    <t>Owner</t>
  </si>
  <si>
    <t>Flat</t>
  </si>
  <si>
    <t>Jan'22</t>
  </si>
  <si>
    <t>Feb'22</t>
  </si>
  <si>
    <t>Mar'22</t>
  </si>
  <si>
    <t>Apr'22</t>
  </si>
  <si>
    <t>May'22</t>
  </si>
  <si>
    <t>Jun'22</t>
  </si>
  <si>
    <t>Jul'22</t>
  </si>
  <si>
    <t>Aug</t>
  </si>
  <si>
    <t>Sep</t>
  </si>
  <si>
    <t>Oct</t>
  </si>
  <si>
    <t>Nov</t>
  </si>
  <si>
    <t>Dec</t>
  </si>
  <si>
    <t>Veeresh</t>
  </si>
  <si>
    <t>G1</t>
  </si>
  <si>
    <t>Paid</t>
  </si>
  <si>
    <t>B</t>
  </si>
  <si>
    <t>Paidy</t>
  </si>
  <si>
    <t>G2</t>
  </si>
  <si>
    <t>SNA Maintenance - Jan'23</t>
  </si>
  <si>
    <t>Miscellaneous Expsenses (attached) - Dec'22</t>
  </si>
  <si>
    <t>Expenses</t>
  </si>
  <si>
    <t>Reddy (New)</t>
  </si>
  <si>
    <t>G3</t>
  </si>
  <si>
    <t>A</t>
  </si>
  <si>
    <t>Watchman Salary</t>
  </si>
  <si>
    <t>Sewerage pick up tanks - 10 Tankers @900</t>
  </si>
  <si>
    <t>Naresh</t>
  </si>
  <si>
    <t>G4</t>
  </si>
  <si>
    <t>Common Current Bill</t>
  </si>
  <si>
    <t>Garbage</t>
  </si>
  <si>
    <t>Sudha</t>
  </si>
  <si>
    <t>G5</t>
  </si>
  <si>
    <t>Drainage Cleaning Expenses</t>
  </si>
  <si>
    <t>Harish</t>
  </si>
  <si>
    <t>G6</t>
  </si>
  <si>
    <t>A - Total</t>
  </si>
  <si>
    <t>Bleaching powde+Brooms+Cleaning material+Pipe</t>
  </si>
  <si>
    <t>BalaNarasimha</t>
  </si>
  <si>
    <t>A / 24 - per unoccupied flat</t>
  </si>
  <si>
    <t>Prasad</t>
  </si>
  <si>
    <t>Miscellaneous Expsenses (attached)</t>
  </si>
  <si>
    <t>SNA</t>
  </si>
  <si>
    <t>B / 20 - per flat</t>
  </si>
  <si>
    <t>Kiran</t>
  </si>
  <si>
    <t>A+B</t>
  </si>
  <si>
    <t>Total Maintenance - each occupied flat</t>
  </si>
  <si>
    <t>Total</t>
  </si>
  <si>
    <t>Veeru</t>
  </si>
  <si>
    <t>Jagan</t>
  </si>
  <si>
    <t>Sandhya*2</t>
  </si>
  <si>
    <t>Sandhya</t>
  </si>
  <si>
    <t>Paidy *2</t>
  </si>
  <si>
    <t>Hanumanth Sate</t>
  </si>
  <si>
    <t>Sudha*2</t>
  </si>
  <si>
    <t>Ramana</t>
  </si>
  <si>
    <t>should be transferred back</t>
  </si>
  <si>
    <t>Sreenath</t>
  </si>
  <si>
    <t>Prudhvi Reddy</t>
  </si>
  <si>
    <t>Amount</t>
  </si>
  <si>
    <t>paid</t>
  </si>
  <si>
    <t>SNA Maintenance - Feb'23</t>
  </si>
  <si>
    <t>Miscellaneous Expsenses (attached) - Feb'23</t>
  </si>
  <si>
    <t xml:space="preserve">paid </t>
  </si>
  <si>
    <t>Sewerage pick up tanks - 31 Tankers @900</t>
  </si>
  <si>
    <t>ADC Watchman Salary</t>
  </si>
  <si>
    <t>Vahicle Stickers</t>
  </si>
  <si>
    <t>Bleaching powder</t>
  </si>
  <si>
    <t>PAID</t>
  </si>
  <si>
    <t>B / 21 - per flat</t>
  </si>
  <si>
    <t>Sampath</t>
  </si>
  <si>
    <t>Sandhya(RAJESH)</t>
  </si>
  <si>
    <t>Sudha(SNA)</t>
  </si>
  <si>
    <t>March'23</t>
  </si>
  <si>
    <t>SNA Maintenance - March'23</t>
  </si>
  <si>
    <t>Miscellaneous Expsenses (attached) - March'23</t>
  </si>
  <si>
    <t>Sewerage pick up tanks - 58 Tankers @1000</t>
  </si>
  <si>
    <t>Sudha(Vijay)</t>
  </si>
  <si>
    <t>Municipality+Diesel (600+1500)</t>
  </si>
  <si>
    <t>Generator Maintenance</t>
  </si>
  <si>
    <t>Web Blaster</t>
  </si>
  <si>
    <t xml:space="preserve">Sampath </t>
  </si>
  <si>
    <t>Sandhya(Rajesh)</t>
  </si>
  <si>
    <t>SNA(Vijay)</t>
  </si>
  <si>
    <t>April'23</t>
  </si>
  <si>
    <t>SNA Maintenance - April'23</t>
  </si>
  <si>
    <t>Miscellaneous Expsenses (attached) - April23</t>
  </si>
  <si>
    <t>Sewerage pick up tanks - 46 Tankers @1000</t>
  </si>
  <si>
    <t>Drainage work</t>
  </si>
  <si>
    <t>B / 22 - per flat</t>
  </si>
  <si>
    <t>paid to jagan</t>
  </si>
  <si>
    <t xml:space="preserve">EXPENSIVES </t>
  </si>
  <si>
    <t>MUNICIPALITY</t>
  </si>
  <si>
    <t>DIESEL</t>
  </si>
  <si>
    <t>GENARETOR MAINTANECE</t>
  </si>
  <si>
    <t xml:space="preserve"> </t>
  </si>
  <si>
    <t>Advance</t>
  </si>
  <si>
    <t>May'23</t>
  </si>
  <si>
    <t>SNA Maintenance - May'23</t>
  </si>
  <si>
    <t>Miscellaneous Expsenses (attached) - May'23</t>
  </si>
  <si>
    <t>Sewerage pick up tanks - 28 Tankers @1000</t>
  </si>
  <si>
    <t>Cloth Brush</t>
  </si>
  <si>
    <t>June'23</t>
  </si>
  <si>
    <t>SNA Maintenance - June'23</t>
  </si>
  <si>
    <t>Miscellaneous Expsenses (attached) - June'23</t>
  </si>
  <si>
    <t>Sewerage pick up tanks - 40 Tankers @1000</t>
  </si>
  <si>
    <t>Temporary watchman</t>
  </si>
  <si>
    <t>miscellaneous (painting+fans+colours+brushes)</t>
  </si>
  <si>
    <t>Electrician + ph. Oil</t>
  </si>
  <si>
    <t>Month</t>
  </si>
  <si>
    <t>Yet to Receive</t>
  </si>
  <si>
    <t xml:space="preserve">June </t>
  </si>
  <si>
    <t>July</t>
  </si>
  <si>
    <t>Electrical</t>
  </si>
  <si>
    <t>Not sure</t>
  </si>
  <si>
    <t>August</t>
  </si>
  <si>
    <t>9 flats</t>
  </si>
  <si>
    <t>July'23</t>
  </si>
  <si>
    <t xml:space="preserve"> Expsenses - July'23</t>
  </si>
  <si>
    <t>Rupees</t>
  </si>
  <si>
    <t>Sewerage pick up tanks - 63 Tankers @1000</t>
  </si>
  <si>
    <t>Elecrical work</t>
  </si>
  <si>
    <t>chairs</t>
  </si>
  <si>
    <t xml:space="preserve">generetor Maintanence </t>
  </si>
  <si>
    <t>Deisel</t>
  </si>
  <si>
    <t>Brush+oil+buld+etc</t>
  </si>
  <si>
    <t>Total Maintenance - each  flat</t>
  </si>
  <si>
    <t>septic</t>
  </si>
  <si>
    <t>jagan</t>
  </si>
  <si>
    <t>paint</t>
  </si>
  <si>
    <t>electrical work</t>
  </si>
  <si>
    <t>watchman</t>
  </si>
  <si>
    <t xml:space="preserve">july </t>
  </si>
  <si>
    <t>generetor</t>
  </si>
  <si>
    <t>deisel</t>
  </si>
  <si>
    <t>Bulbs</t>
  </si>
  <si>
    <t>brush+oil</t>
  </si>
  <si>
    <t>Bill1</t>
  </si>
  <si>
    <t>insulator</t>
  </si>
  <si>
    <t>Paid But not insatlled</t>
  </si>
  <si>
    <t>Bill2</t>
  </si>
  <si>
    <t>for man power</t>
  </si>
  <si>
    <t>paif</t>
  </si>
  <si>
    <t>25k</t>
  </si>
  <si>
    <t>sampath</t>
  </si>
  <si>
    <t>prudvi</t>
  </si>
  <si>
    <t>g5</t>
  </si>
  <si>
    <t>August'23</t>
  </si>
  <si>
    <t xml:space="preserve"> Expsenses - August'23</t>
  </si>
  <si>
    <t>Sewerage pick up tanks - 61 Tankers @1000</t>
  </si>
  <si>
    <t>YES</t>
  </si>
  <si>
    <t>Common Current Bill (Estimated)</t>
  </si>
  <si>
    <t>Brush+ phenoil</t>
  </si>
  <si>
    <t>Sep'23</t>
  </si>
  <si>
    <t xml:space="preserve"> Expsenses - Sep23</t>
  </si>
  <si>
    <t>Sewerage pick up tanks - 17 Tankers @1000</t>
  </si>
  <si>
    <t>Common Current Bill (Sep + Last month Balance)</t>
  </si>
  <si>
    <t>Brush+ phenoil + Left maintanece</t>
  </si>
  <si>
    <t xml:space="preserve">Flowers on festival </t>
  </si>
  <si>
    <t>SAI</t>
  </si>
  <si>
    <t>garbbage bin</t>
  </si>
  <si>
    <t>Oct'23</t>
  </si>
  <si>
    <t>lift maintatence</t>
  </si>
  <si>
    <t>door lock</t>
  </si>
  <si>
    <t>pooja electrical due</t>
  </si>
  <si>
    <t>plumber</t>
  </si>
  <si>
    <t xml:space="preserve"> Expsenses - OCT'23</t>
  </si>
  <si>
    <t>Due</t>
  </si>
  <si>
    <t>STP cost</t>
  </si>
  <si>
    <t>September</t>
  </si>
  <si>
    <t>YESP</t>
  </si>
  <si>
    <t xml:space="preserve">Common Current Bill </t>
  </si>
  <si>
    <t>June</t>
  </si>
  <si>
    <t xml:space="preserve">Water tank Cleaning </t>
  </si>
  <si>
    <t>Left maintanece</t>
  </si>
  <si>
    <t>9iu78</t>
  </si>
  <si>
    <t>25K</t>
  </si>
  <si>
    <t>Rajesh</t>
  </si>
  <si>
    <t>paid to</t>
  </si>
  <si>
    <t>to Rajesh</t>
  </si>
  <si>
    <t xml:space="preserve"> sep 30</t>
  </si>
  <si>
    <t>sent</t>
  </si>
  <si>
    <t>verification done</t>
  </si>
  <si>
    <t>As of now I had collected from 10 owners</t>
  </si>
  <si>
    <t>Total money (A)</t>
  </si>
  <si>
    <t>Paid to Rajesh</t>
  </si>
  <si>
    <t>Total money (B)</t>
  </si>
  <si>
    <t>Remaining Balance  (B-A)</t>
  </si>
  <si>
    <t>M net</t>
  </si>
  <si>
    <t>Water filter</t>
  </si>
  <si>
    <t>D work mahesh</t>
  </si>
  <si>
    <t>my money 6500 + 6500</t>
  </si>
  <si>
    <t>Nov'23</t>
  </si>
  <si>
    <t xml:space="preserve"> Expsenses - Nov'23</t>
  </si>
  <si>
    <t>Yet to receive</t>
  </si>
  <si>
    <t>Feb</t>
  </si>
  <si>
    <t>March</t>
  </si>
  <si>
    <t>April</t>
  </si>
  <si>
    <t>may</t>
  </si>
  <si>
    <t>sept</t>
  </si>
  <si>
    <t>oct</t>
  </si>
  <si>
    <t>nov</t>
  </si>
  <si>
    <t>Jan</t>
  </si>
  <si>
    <t>Bala</t>
  </si>
  <si>
    <t xml:space="preserve">Miscellaneous </t>
  </si>
  <si>
    <t>Motor Repair</t>
  </si>
  <si>
    <t>feb</t>
  </si>
  <si>
    <t>mar</t>
  </si>
  <si>
    <t>STP</t>
  </si>
  <si>
    <t>maintain</t>
  </si>
  <si>
    <t>watchmen</t>
  </si>
  <si>
    <t>Balance</t>
  </si>
  <si>
    <t>SNR</t>
  </si>
  <si>
    <t>Dec'23</t>
  </si>
  <si>
    <t>G Ravinder Reddy</t>
  </si>
  <si>
    <t xml:space="preserve"> Expsenses - Dec'23</t>
  </si>
  <si>
    <t>Water tanks</t>
  </si>
  <si>
    <t>Naresh G</t>
  </si>
  <si>
    <t xml:space="preserve">Motor &amp; Generator </t>
  </si>
  <si>
    <t>Vijay</t>
  </si>
  <si>
    <t>Phone number</t>
  </si>
  <si>
    <t>Jan'24</t>
  </si>
  <si>
    <t>Sandeep</t>
  </si>
  <si>
    <t xml:space="preserve"> Expsenses - Jan'24</t>
  </si>
  <si>
    <t>STP Chemicals</t>
  </si>
  <si>
    <t>done</t>
  </si>
  <si>
    <t>STP Salary</t>
  </si>
  <si>
    <t>Temporary Watchmen salary</t>
  </si>
  <si>
    <t xml:space="preserve">STP Sump cleaning </t>
  </si>
  <si>
    <t>Veerabadra</t>
  </si>
  <si>
    <t xml:space="preserve">Diesel </t>
  </si>
  <si>
    <t>Pending</t>
  </si>
  <si>
    <t xml:space="preserve"> Expsenses - Feb'24</t>
  </si>
  <si>
    <t>Feb'23</t>
  </si>
  <si>
    <t>Mar</t>
  </si>
  <si>
    <t xml:space="preserve">Yet to receive Maintanance </t>
  </si>
  <si>
    <t>Apr</t>
  </si>
  <si>
    <t>May</t>
  </si>
  <si>
    <t>Jun</t>
  </si>
  <si>
    <t>Jul</t>
  </si>
  <si>
    <r>
      <rPr>
        <b/>
        <sz val="11"/>
        <color theme="1"/>
        <rFont val="Calibri"/>
        <family val="2"/>
        <scheme val="minor"/>
      </rPr>
      <t>This Month</t>
    </r>
    <r>
      <rPr>
        <sz val="11"/>
        <color theme="1"/>
        <rFont val="Calibri"/>
        <family val="2"/>
        <scheme val="minor"/>
      </rPr>
      <t xml:space="preserve"> not included 203 101 306</t>
    </r>
  </si>
  <si>
    <t>Total (A)</t>
  </si>
  <si>
    <t>Other Money</t>
  </si>
  <si>
    <t>Watchmen Advance</t>
  </si>
  <si>
    <t>electical</t>
  </si>
  <si>
    <t>As of now Maintanance of March 24 ~</t>
  </si>
  <si>
    <t>~450</t>
  </si>
  <si>
    <t>Feb'24</t>
  </si>
  <si>
    <t>Total (B)</t>
  </si>
  <si>
    <t>total</t>
  </si>
  <si>
    <t>Balance C = C -(A+B)</t>
  </si>
  <si>
    <t xml:space="preserve"> Expsenses - March'24</t>
  </si>
  <si>
    <t>march</t>
  </si>
  <si>
    <t xml:space="preserve">G4 </t>
  </si>
  <si>
    <t>Oct and nov maintanence</t>
  </si>
  <si>
    <t>Jant to april</t>
  </si>
  <si>
    <t xml:space="preserve"> Expsenses - April'24</t>
  </si>
  <si>
    <t xml:space="preserve">301 305 </t>
  </si>
  <si>
    <t>feb money</t>
  </si>
  <si>
    <t>g5 101 202</t>
  </si>
  <si>
    <t>Temp Watchman Salary</t>
  </si>
  <si>
    <t>Diesel</t>
  </si>
  <si>
    <t>6500 drinage</t>
  </si>
  <si>
    <t>Motor repair</t>
  </si>
  <si>
    <t xml:space="preserve"> Expsenses - May'24</t>
  </si>
  <si>
    <t>Chemical</t>
  </si>
  <si>
    <t>Mar'23</t>
  </si>
  <si>
    <t>Apr'23</t>
  </si>
  <si>
    <t>total ammount</t>
  </si>
  <si>
    <t>Jun'23</t>
  </si>
  <si>
    <t>Jul'23</t>
  </si>
  <si>
    <t>Aug'23</t>
  </si>
  <si>
    <t>Mar'24</t>
  </si>
  <si>
    <t>Apr'24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</si>
</sst>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2" fillId="0" borderId="0" xfId="0" applyFont="1" applyAlignment="1">
      <alignment horizontal="center"/>
    </xf>
    <xf numFmtId="0" fontId="0" fillId="3" borderId="5" xfId="0" applyFill="1" applyBorder="1"/>
    <xf numFmtId="165" fontId="0" fillId="3" borderId="5" xfId="0" applyNumberFormat="1" applyFill="1" applyBorder="1"/>
    <xf numFmtId="166" fontId="0" fillId="3" borderId="5" xfId="1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2" fillId="0" borderId="13" xfId="0" applyFont="1" applyBorder="1" applyAlignment="1">
      <alignment horizontal="left"/>
    </xf>
    <xf numFmtId="166" fontId="0" fillId="0" borderId="15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8" xfId="0" applyFill="1" applyBorder="1" applyAlignment="1">
      <alignment horizontal="left"/>
    </xf>
    <xf numFmtId="166" fontId="3" fillId="2" borderId="11" xfId="1" applyNumberFormat="1" applyFont="1" applyFill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4" borderId="14" xfId="0" applyFill="1" applyBorder="1" applyAlignment="1">
      <alignment horizontal="left"/>
    </xf>
    <xf numFmtId="165" fontId="2" fillId="4" borderId="17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/>
    <xf numFmtId="0" fontId="5" fillId="3" borderId="0" xfId="0" applyFont="1" applyFill="1"/>
    <xf numFmtId="165" fontId="0" fillId="0" borderId="0" xfId="0" applyNumberFormat="1"/>
    <xf numFmtId="166" fontId="0" fillId="0" borderId="0" xfId="0" applyNumberFormat="1"/>
    <xf numFmtId="1" fontId="2" fillId="2" borderId="18" xfId="0" applyNumberFormat="1" applyFont="1" applyFill="1" applyBorder="1" applyAlignment="1">
      <alignment horizontal="center"/>
    </xf>
    <xf numFmtId="165" fontId="2" fillId="3" borderId="5" xfId="0" applyNumberFormat="1" applyFont="1" applyFill="1" applyBorder="1"/>
    <xf numFmtId="0" fontId="2" fillId="3" borderId="5" xfId="0" applyFont="1" applyFill="1" applyBorder="1"/>
    <xf numFmtId="166" fontId="2" fillId="3" borderId="5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0" fillId="0" borderId="0" xfId="0" applyAlignment="1">
      <alignment horizontal="right" vertical="center"/>
    </xf>
    <xf numFmtId="3" fontId="0" fillId="0" borderId="0" xfId="0" applyNumberFormat="1"/>
    <xf numFmtId="0" fontId="2" fillId="0" borderId="0" xfId="0" applyFont="1"/>
    <xf numFmtId="0" fontId="2" fillId="0" borderId="5" xfId="0" applyFon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1" xfId="0" applyBorder="1"/>
    <xf numFmtId="0" fontId="0" fillId="5" borderId="0" xfId="0" applyFill="1"/>
    <xf numFmtId="16" fontId="0" fillId="0" borderId="0" xfId="0" applyNumberFormat="1"/>
    <xf numFmtId="0" fontId="0" fillId="6" borderId="5" xfId="0" applyFill="1" applyBorder="1"/>
    <xf numFmtId="0" fontId="0" fillId="7" borderId="0" xfId="0" applyFill="1"/>
    <xf numFmtId="0" fontId="0" fillId="8" borderId="5" xfId="0" applyFill="1" applyBorder="1"/>
    <xf numFmtId="0" fontId="0" fillId="9" borderId="0" xfId="0" applyFill="1"/>
    <xf numFmtId="0" fontId="0" fillId="0" borderId="22" xfId="0" applyBorder="1"/>
    <xf numFmtId="0" fontId="0" fillId="3" borderId="22" xfId="0" applyFill="1" applyBorder="1"/>
    <xf numFmtId="0" fontId="0" fillId="3" borderId="0" xfId="0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2" xfId="0" applyFont="1" applyBorder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42CB-9D2E-4374-AC44-D7C26B527378}">
  <sheetPr codeName="Sheet1"/>
  <dimension ref="A1:U25"/>
  <sheetViews>
    <sheetView workbookViewId="0">
      <selection activeCell="B6" sqref="B6"/>
    </sheetView>
  </sheetViews>
  <sheetFormatPr defaultRowHeight="15"/>
  <cols>
    <col min="1" max="1" width="14.5703125" bestFit="1" customWidth="1"/>
    <col min="2" max="2" width="8.85546875" style="1"/>
    <col min="3" max="4" width="10.140625" customWidth="1"/>
    <col min="5" max="14" width="10.140625" hidden="1" customWidth="1"/>
    <col min="15" max="15" width="3.5703125" customWidth="1"/>
    <col min="16" max="16" width="7" customWidth="1"/>
    <col min="17" max="17" width="50" bestFit="1" customWidth="1"/>
    <col min="18" max="18" width="10.85546875" style="1" bestFit="1" customWidth="1"/>
    <col min="19" max="19" width="3.42578125" customWidth="1"/>
    <col min="20" max="20" width="42.5703125" bestFit="1" customWidth="1"/>
    <col min="21" max="21" width="9.85546875" bestFit="1" customWidth="1"/>
  </cols>
  <sheetData>
    <row r="1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</row>
    <row r="2" spans="1:21" ht="21.75" thickBot="1">
      <c r="A2" t="s">
        <v>14</v>
      </c>
      <c r="B2" s="1" t="s">
        <v>15</v>
      </c>
      <c r="C2" t="s">
        <v>16</v>
      </c>
      <c r="T2" s="54" t="s">
        <v>17</v>
      </c>
      <c r="U2" s="54"/>
    </row>
    <row r="3" spans="1:21" ht="15.75" thickBot="1">
      <c r="A3" t="s">
        <v>18</v>
      </c>
      <c r="B3" s="1" t="s">
        <v>19</v>
      </c>
      <c r="C3" t="s">
        <v>16</v>
      </c>
      <c r="P3" s="55" t="s">
        <v>20</v>
      </c>
      <c r="Q3" s="56"/>
      <c r="R3" s="57"/>
      <c r="T3" s="5" t="s">
        <v>21</v>
      </c>
      <c r="U3" s="7" t="s">
        <v>22</v>
      </c>
    </row>
    <row r="4" spans="1:21">
      <c r="A4" t="s">
        <v>23</v>
      </c>
      <c r="B4" s="1" t="s">
        <v>24</v>
      </c>
      <c r="C4" t="s">
        <v>16</v>
      </c>
      <c r="P4" s="58" t="s">
        <v>25</v>
      </c>
      <c r="Q4" s="20" t="s">
        <v>26</v>
      </c>
      <c r="R4" s="13">
        <v>9500</v>
      </c>
      <c r="T4" s="2" t="s">
        <v>27</v>
      </c>
      <c r="U4" s="3">
        <v>9000</v>
      </c>
    </row>
    <row r="5" spans="1:21" ht="17.45" customHeight="1">
      <c r="A5" t="s">
        <v>28</v>
      </c>
      <c r="B5" s="1" t="s">
        <v>29</v>
      </c>
      <c r="C5" t="s">
        <v>16</v>
      </c>
      <c r="P5" s="59"/>
      <c r="Q5" s="11" t="s">
        <v>30</v>
      </c>
      <c r="R5" s="14">
        <v>10797</v>
      </c>
      <c r="T5" s="2" t="s">
        <v>31</v>
      </c>
      <c r="U5" s="3">
        <v>1200</v>
      </c>
    </row>
    <row r="6" spans="1:21" ht="15" customHeight="1">
      <c r="A6" t="s">
        <v>32</v>
      </c>
      <c r="B6" s="1" t="s">
        <v>33</v>
      </c>
      <c r="C6" t="s">
        <v>16</v>
      </c>
      <c r="P6" s="59"/>
      <c r="Q6" s="11"/>
      <c r="R6" s="14"/>
      <c r="T6" s="2" t="s">
        <v>34</v>
      </c>
      <c r="U6" s="3">
        <v>2000</v>
      </c>
    </row>
    <row r="7" spans="1:21">
      <c r="A7" t="s">
        <v>35</v>
      </c>
      <c r="B7" s="1" t="s">
        <v>36</v>
      </c>
      <c r="C7" t="s">
        <v>16</v>
      </c>
      <c r="P7" s="59"/>
      <c r="Q7" s="12" t="s">
        <v>37</v>
      </c>
      <c r="R7" s="15">
        <f>SUM(R4:R5)</f>
        <v>20297</v>
      </c>
      <c r="T7" s="2" t="s">
        <v>38</v>
      </c>
      <c r="U7" s="3">
        <f>268+160+320+895+360+2340+800</f>
        <v>5143</v>
      </c>
    </row>
    <row r="8" spans="1:21" ht="15.75" thickBot="1">
      <c r="A8" t="s">
        <v>39</v>
      </c>
      <c r="B8" s="1">
        <v>101</v>
      </c>
      <c r="C8" t="s">
        <v>16</v>
      </c>
      <c r="P8" s="60"/>
      <c r="Q8" s="21" t="s">
        <v>40</v>
      </c>
      <c r="R8" s="22">
        <f>R7/24</f>
        <v>845.70833333333337</v>
      </c>
      <c r="T8" s="2"/>
      <c r="U8" s="3"/>
    </row>
    <row r="9" spans="1:21">
      <c r="A9" t="s">
        <v>41</v>
      </c>
      <c r="B9" s="1">
        <v>102</v>
      </c>
      <c r="C9" t="s">
        <v>16</v>
      </c>
      <c r="P9" s="61" t="s">
        <v>17</v>
      </c>
      <c r="Q9" s="10" t="s">
        <v>42</v>
      </c>
      <c r="R9" s="19">
        <f>U11</f>
        <v>17343</v>
      </c>
      <c r="T9" s="2"/>
      <c r="U9" s="3"/>
    </row>
    <row r="10" spans="1:21" ht="15.75" thickBot="1">
      <c r="A10" t="s">
        <v>43</v>
      </c>
      <c r="B10" s="1">
        <v>103</v>
      </c>
      <c r="C10" t="s">
        <v>16</v>
      </c>
      <c r="P10" s="60"/>
      <c r="Q10" s="21" t="s">
        <v>44</v>
      </c>
      <c r="R10" s="22">
        <f>R9/20</f>
        <v>867.15</v>
      </c>
      <c r="T10" s="2"/>
      <c r="U10" s="2"/>
    </row>
    <row r="11" spans="1:21" ht="16.5" thickBot="1">
      <c r="A11" t="s">
        <v>45</v>
      </c>
      <c r="B11" s="1">
        <v>104</v>
      </c>
      <c r="C11" t="s">
        <v>16</v>
      </c>
      <c r="P11" s="16" t="s">
        <v>46</v>
      </c>
      <c r="Q11" s="17" t="s">
        <v>47</v>
      </c>
      <c r="R11" s="18">
        <f>R8+R10</f>
        <v>1712.8583333333333</v>
      </c>
      <c r="T11" s="5" t="s">
        <v>48</v>
      </c>
      <c r="U11" s="6">
        <f>SUM(U4:U9)</f>
        <v>17343</v>
      </c>
    </row>
    <row r="12" spans="1:21">
      <c r="A12" t="s">
        <v>43</v>
      </c>
      <c r="B12" s="1">
        <v>105</v>
      </c>
      <c r="C12" t="s">
        <v>16</v>
      </c>
    </row>
    <row r="13" spans="1:21">
      <c r="A13" t="s">
        <v>49</v>
      </c>
      <c r="B13" s="1">
        <v>106</v>
      </c>
      <c r="C13" t="s">
        <v>16</v>
      </c>
    </row>
    <row r="14" spans="1:21">
      <c r="A14" t="s">
        <v>50</v>
      </c>
      <c r="B14" s="1">
        <v>201</v>
      </c>
      <c r="C14" t="s">
        <v>16</v>
      </c>
      <c r="Q14" t="s">
        <v>51</v>
      </c>
      <c r="R14" s="8">
        <f>$R$11*2</f>
        <v>3425.7166666666667</v>
      </c>
      <c r="U14" s="9"/>
    </row>
    <row r="15" spans="1:21">
      <c r="A15" t="s">
        <v>52</v>
      </c>
      <c r="B15" s="1">
        <v>202</v>
      </c>
      <c r="C15" t="s">
        <v>16</v>
      </c>
      <c r="Q15" t="s">
        <v>53</v>
      </c>
      <c r="R15" s="8">
        <f>$R$11*2</f>
        <v>3425.7166666666667</v>
      </c>
    </row>
    <row r="16" spans="1:21">
      <c r="A16" t="s">
        <v>54</v>
      </c>
      <c r="B16" s="1">
        <v>203</v>
      </c>
      <c r="C16" t="s">
        <v>16</v>
      </c>
      <c r="Q16" t="s">
        <v>55</v>
      </c>
      <c r="R16" s="8">
        <f>$R$11*2</f>
        <v>3425.7166666666667</v>
      </c>
    </row>
    <row r="17" spans="1:20">
      <c r="A17" t="s">
        <v>56</v>
      </c>
      <c r="B17" s="1">
        <v>204</v>
      </c>
      <c r="C17" t="s">
        <v>16</v>
      </c>
      <c r="Q17" t="s">
        <v>50</v>
      </c>
      <c r="R17" s="8">
        <f>SUM(U5:U7)-R11</f>
        <v>6630.1416666666664</v>
      </c>
      <c r="T17" t="s">
        <v>57</v>
      </c>
    </row>
    <row r="18" spans="1:20">
      <c r="A18" t="s">
        <v>49</v>
      </c>
      <c r="B18" s="1">
        <v>205</v>
      </c>
      <c r="C18" t="s">
        <v>16</v>
      </c>
    </row>
    <row r="19" spans="1:20">
      <c r="A19" t="s">
        <v>49</v>
      </c>
      <c r="B19" s="1">
        <v>206</v>
      </c>
      <c r="C19" t="s">
        <v>16</v>
      </c>
      <c r="Q19" t="s">
        <v>58</v>
      </c>
      <c r="R19" s="23">
        <f>R8*4</f>
        <v>3382.8333333333335</v>
      </c>
    </row>
    <row r="20" spans="1:20">
      <c r="A20" t="s">
        <v>43</v>
      </c>
      <c r="B20" s="1">
        <v>301</v>
      </c>
      <c r="C20" t="s">
        <v>16</v>
      </c>
      <c r="T20" s="26">
        <f>SUM(U11+R7)</f>
        <v>37640</v>
      </c>
    </row>
    <row r="21" spans="1:20">
      <c r="A21" t="s">
        <v>59</v>
      </c>
      <c r="B21" s="1">
        <v>302</v>
      </c>
      <c r="C21" t="s">
        <v>16</v>
      </c>
    </row>
    <row r="22" spans="1:20">
      <c r="A22" t="s">
        <v>43</v>
      </c>
      <c r="B22" s="1">
        <v>303</v>
      </c>
      <c r="C22" t="s">
        <v>16</v>
      </c>
    </row>
    <row r="23" spans="1:20">
      <c r="A23" t="s">
        <v>32</v>
      </c>
      <c r="B23" s="1">
        <v>304</v>
      </c>
      <c r="C23" t="s">
        <v>16</v>
      </c>
    </row>
    <row r="24" spans="1:20">
      <c r="A24" t="s">
        <v>18</v>
      </c>
      <c r="B24" s="1">
        <v>305</v>
      </c>
      <c r="C24" t="s">
        <v>16</v>
      </c>
    </row>
    <row r="25" spans="1:20">
      <c r="A25" t="s">
        <v>52</v>
      </c>
      <c r="B25" s="1">
        <v>306</v>
      </c>
      <c r="C25" t="s">
        <v>16</v>
      </c>
    </row>
  </sheetData>
  <mergeCells count="4">
    <mergeCell ref="T2:U2"/>
    <mergeCell ref="P3:R3"/>
    <mergeCell ref="P4:P8"/>
    <mergeCell ref="P9:P10"/>
  </mergeCells>
  <pageMargins left="0.7" right="0.7" top="0.75" bottom="0.75" header="0.3" footer="0.3"/>
  <pageSetup orientation="portrait" r:id="rId1"/>
  <headerFooter>
    <oddFooter>&amp;L_x000D_&amp;1#&amp;"Calibri"&amp;10&amp;K000000 Non-Business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99FD-2963-473A-B1F1-AFAEB0EBC2BF}">
  <dimension ref="A1:B6"/>
  <sheetViews>
    <sheetView workbookViewId="0">
      <selection activeCell="B8" sqref="B8"/>
    </sheetView>
  </sheetViews>
  <sheetFormatPr defaultRowHeight="15"/>
  <sheetData>
    <row r="1" spans="1:2">
      <c r="A1" t="s">
        <v>128</v>
      </c>
      <c r="B1">
        <v>40000</v>
      </c>
    </row>
    <row r="2" spans="1:2">
      <c r="A2" t="s">
        <v>129</v>
      </c>
      <c r="B2">
        <v>16598</v>
      </c>
    </row>
    <row r="3" spans="1:2">
      <c r="A3" t="s">
        <v>130</v>
      </c>
      <c r="B3">
        <v>2490</v>
      </c>
    </row>
    <row r="4" spans="1:2">
      <c r="A4" t="s">
        <v>131</v>
      </c>
      <c r="B4">
        <v>350</v>
      </c>
    </row>
    <row r="5" spans="1:2">
      <c r="A5" t="s">
        <v>132</v>
      </c>
      <c r="B5">
        <v>4500</v>
      </c>
    </row>
    <row r="6" spans="1:2">
      <c r="B6">
        <f>SUM(B1:B5)</f>
        <v>63938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9FE8-A949-40A3-85FB-8AFEF9BE1367}">
  <dimension ref="A1:B8"/>
  <sheetViews>
    <sheetView workbookViewId="0">
      <selection activeCell="F10" sqref="F10"/>
    </sheetView>
  </sheetViews>
  <sheetFormatPr defaultRowHeight="15"/>
  <sheetData>
    <row r="1" spans="1:2">
      <c r="A1" t="s">
        <v>133</v>
      </c>
    </row>
    <row r="2" spans="1:2">
      <c r="A2" t="s">
        <v>128</v>
      </c>
      <c r="B2">
        <v>5000</v>
      </c>
    </row>
    <row r="3" spans="1:2">
      <c r="A3" t="s">
        <v>123</v>
      </c>
      <c r="B3">
        <v>2400</v>
      </c>
    </row>
    <row r="4" spans="1:2">
      <c r="A4" t="s">
        <v>134</v>
      </c>
      <c r="B4">
        <v>4500</v>
      </c>
    </row>
    <row r="5" spans="1:2">
      <c r="A5" t="s">
        <v>135</v>
      </c>
      <c r="B5">
        <v>2000</v>
      </c>
    </row>
    <row r="6" spans="1:2">
      <c r="A6" t="s">
        <v>136</v>
      </c>
      <c r="B6">
        <v>500</v>
      </c>
    </row>
    <row r="7" spans="1:2">
      <c r="A7" t="s">
        <v>137</v>
      </c>
      <c r="B7">
        <v>1045</v>
      </c>
    </row>
    <row r="8" spans="1:2">
      <c r="B8">
        <f>SUM(B2:B7)</f>
        <v>15445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B013-29D7-4259-BC11-299906442B61}">
  <dimension ref="A1:H22"/>
  <sheetViews>
    <sheetView workbookViewId="0">
      <selection activeCell="I20" sqref="I20"/>
    </sheetView>
  </sheetViews>
  <sheetFormatPr defaultRowHeight="15"/>
  <cols>
    <col min="1" max="1" width="14.140625" bestFit="1" customWidth="1"/>
    <col min="8" max="8" width="20.140625" style="37" customWidth="1"/>
  </cols>
  <sheetData>
    <row r="1" spans="1:8">
      <c r="A1" t="s">
        <v>138</v>
      </c>
      <c r="B1">
        <v>18000</v>
      </c>
      <c r="D1">
        <v>101</v>
      </c>
      <c r="F1" s="5" t="s">
        <v>139</v>
      </c>
      <c r="G1" s="5"/>
      <c r="H1" s="39" t="s">
        <v>140</v>
      </c>
    </row>
    <row r="2" spans="1:8">
      <c r="A2" t="s">
        <v>141</v>
      </c>
      <c r="B2">
        <v>7000</v>
      </c>
      <c r="D2">
        <v>201</v>
      </c>
      <c r="F2" s="38" t="s">
        <v>19</v>
      </c>
      <c r="G2" s="2"/>
      <c r="H2" s="38">
        <v>201</v>
      </c>
    </row>
    <row r="3" spans="1:8">
      <c r="A3" t="s">
        <v>142</v>
      </c>
      <c r="B3">
        <v>5000</v>
      </c>
      <c r="D3">
        <v>103</v>
      </c>
      <c r="F3" s="38" t="s">
        <v>24</v>
      </c>
      <c r="G3" s="2"/>
      <c r="H3" s="38" t="s">
        <v>33</v>
      </c>
    </row>
    <row r="4" spans="1:8">
      <c r="D4">
        <v>104</v>
      </c>
      <c r="F4" s="38" t="s">
        <v>29</v>
      </c>
      <c r="G4" s="2"/>
      <c r="H4" s="38"/>
    </row>
    <row r="5" spans="1:8">
      <c r="B5">
        <f>SUM(B1:B4)</f>
        <v>30000</v>
      </c>
      <c r="D5">
        <v>204</v>
      </c>
      <c r="F5" s="38">
        <v>101</v>
      </c>
      <c r="G5" s="2" t="s">
        <v>16</v>
      </c>
      <c r="H5" s="38"/>
    </row>
    <row r="6" spans="1:8">
      <c r="D6">
        <v>105</v>
      </c>
      <c r="F6" s="38">
        <v>102</v>
      </c>
      <c r="G6" s="2"/>
      <c r="H6" s="38"/>
    </row>
    <row r="7" spans="1:8">
      <c r="D7" s="33" t="s">
        <v>33</v>
      </c>
      <c r="F7" s="38">
        <v>103</v>
      </c>
      <c r="G7" s="2" t="s">
        <v>61</v>
      </c>
      <c r="H7" s="38"/>
    </row>
    <row r="8" spans="1:8">
      <c r="F8" s="38">
        <v>104</v>
      </c>
      <c r="G8" s="2" t="s">
        <v>61</v>
      </c>
      <c r="H8" s="38"/>
    </row>
    <row r="9" spans="1:8">
      <c r="F9" s="38">
        <v>105</v>
      </c>
      <c r="G9" s="2" t="s">
        <v>61</v>
      </c>
      <c r="H9" s="38"/>
    </row>
    <row r="10" spans="1:8">
      <c r="F10" s="38">
        <v>106</v>
      </c>
      <c r="G10" s="2"/>
      <c r="H10" s="38"/>
    </row>
    <row r="11" spans="1:8">
      <c r="F11" s="38">
        <v>203</v>
      </c>
      <c r="G11" s="2"/>
      <c r="H11" s="38"/>
    </row>
    <row r="12" spans="1:8">
      <c r="F12" s="38">
        <v>204</v>
      </c>
      <c r="G12" s="2" t="s">
        <v>143</v>
      </c>
      <c r="H12" s="38"/>
    </row>
    <row r="13" spans="1:8">
      <c r="F13" s="38">
        <v>205</v>
      </c>
      <c r="G13" s="2"/>
      <c r="H13" s="38"/>
    </row>
    <row r="14" spans="1:8">
      <c r="F14" s="38">
        <v>206</v>
      </c>
      <c r="G14" s="2"/>
      <c r="H14" s="38"/>
    </row>
    <row r="17" spans="1:1">
      <c r="A17" t="s">
        <v>144</v>
      </c>
    </row>
    <row r="18" spans="1:1">
      <c r="A18" t="s">
        <v>145</v>
      </c>
    </row>
    <row r="19" spans="1:1">
      <c r="A19" t="s">
        <v>146</v>
      </c>
    </row>
    <row r="20" spans="1:1">
      <c r="A20" t="s">
        <v>129</v>
      </c>
    </row>
    <row r="21" spans="1:1">
      <c r="A21" t="s">
        <v>147</v>
      </c>
    </row>
    <row r="22" spans="1:1">
      <c r="A22">
        <v>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1D0C-85B0-4244-8328-E7E49AFADDF4}">
  <dimension ref="A1:H25"/>
  <sheetViews>
    <sheetView workbookViewId="0">
      <selection activeCell="D11" sqref="D11"/>
    </sheetView>
  </sheetViews>
  <sheetFormatPr defaultRowHeight="15"/>
  <cols>
    <col min="7" max="7" width="39.7109375" bestFit="1" customWidth="1"/>
  </cols>
  <sheetData>
    <row r="1" spans="1:8">
      <c r="A1" s="4" t="s">
        <v>0</v>
      </c>
      <c r="B1" s="4" t="s">
        <v>1</v>
      </c>
      <c r="C1" s="4" t="s">
        <v>148</v>
      </c>
    </row>
    <row r="2" spans="1:8">
      <c r="A2" t="s">
        <v>14</v>
      </c>
      <c r="B2" s="1" t="s">
        <v>15</v>
      </c>
      <c r="C2" t="s">
        <v>16</v>
      </c>
    </row>
    <row r="3" spans="1:8">
      <c r="A3" t="s">
        <v>18</v>
      </c>
      <c r="B3" s="1" t="s">
        <v>19</v>
      </c>
      <c r="C3" t="s">
        <v>16</v>
      </c>
    </row>
    <row r="4" spans="1:8">
      <c r="A4" t="s">
        <v>23</v>
      </c>
      <c r="B4" s="1" t="s">
        <v>24</v>
      </c>
      <c r="C4" t="s">
        <v>16</v>
      </c>
    </row>
    <row r="5" spans="1:8">
      <c r="A5" t="s">
        <v>28</v>
      </c>
      <c r="B5" s="1" t="s">
        <v>29</v>
      </c>
      <c r="C5" t="s">
        <v>16</v>
      </c>
    </row>
    <row r="6" spans="1:8">
      <c r="A6" t="s">
        <v>82</v>
      </c>
      <c r="B6" s="1" t="s">
        <v>33</v>
      </c>
      <c r="C6" t="s">
        <v>16</v>
      </c>
      <c r="G6" s="30" t="s">
        <v>149</v>
      </c>
      <c r="H6" s="31" t="s">
        <v>120</v>
      </c>
    </row>
    <row r="7" spans="1:8">
      <c r="A7" t="s">
        <v>35</v>
      </c>
      <c r="B7" s="1" t="s">
        <v>36</v>
      </c>
      <c r="C7" t="s">
        <v>16</v>
      </c>
      <c r="G7" s="2" t="s">
        <v>150</v>
      </c>
      <c r="H7" s="3">
        <v>61000</v>
      </c>
    </row>
    <row r="8" spans="1:8">
      <c r="A8" t="s">
        <v>39</v>
      </c>
      <c r="B8" s="1">
        <v>101</v>
      </c>
      <c r="C8" t="s">
        <v>16</v>
      </c>
      <c r="G8" s="2" t="s">
        <v>31</v>
      </c>
      <c r="H8" s="3">
        <v>2000</v>
      </c>
    </row>
    <row r="9" spans="1:8">
      <c r="A9" t="s">
        <v>41</v>
      </c>
      <c r="B9" s="1">
        <v>102</v>
      </c>
      <c r="C9" t="s">
        <v>16</v>
      </c>
      <c r="G9" s="2" t="s">
        <v>26</v>
      </c>
      <c r="H9" s="3">
        <v>11000</v>
      </c>
    </row>
    <row r="10" spans="1:8">
      <c r="A10" t="s">
        <v>28</v>
      </c>
      <c r="B10" s="1">
        <v>103</v>
      </c>
      <c r="C10" t="s">
        <v>16</v>
      </c>
      <c r="D10" t="s">
        <v>151</v>
      </c>
      <c r="G10" s="2" t="s">
        <v>152</v>
      </c>
      <c r="H10" s="3">
        <v>12500</v>
      </c>
    </row>
    <row r="11" spans="1:8">
      <c r="A11" t="s">
        <v>45</v>
      </c>
      <c r="B11" s="1">
        <v>104</v>
      </c>
      <c r="C11" t="s">
        <v>16</v>
      </c>
      <c r="G11" s="2" t="s">
        <v>153</v>
      </c>
      <c r="H11" s="3">
        <v>505</v>
      </c>
    </row>
    <row r="12" spans="1:8">
      <c r="A12" t="s">
        <v>82</v>
      </c>
      <c r="B12" s="1">
        <v>105</v>
      </c>
      <c r="C12" t="s">
        <v>16</v>
      </c>
      <c r="G12" s="2"/>
      <c r="H12" s="3"/>
    </row>
    <row r="13" spans="1:8">
      <c r="A13" t="s">
        <v>49</v>
      </c>
      <c r="B13" s="1">
        <v>106</v>
      </c>
      <c r="C13" t="s">
        <v>16</v>
      </c>
      <c r="G13" s="2"/>
      <c r="H13" s="3"/>
    </row>
    <row r="14" spans="1:8">
      <c r="A14" t="s">
        <v>50</v>
      </c>
      <c r="B14" s="1">
        <v>201</v>
      </c>
      <c r="C14" t="s">
        <v>16</v>
      </c>
      <c r="G14" s="2"/>
      <c r="H14" s="3"/>
    </row>
    <row r="15" spans="1:8">
      <c r="A15" t="s">
        <v>83</v>
      </c>
      <c r="B15" s="1">
        <v>202</v>
      </c>
      <c r="C15" t="s">
        <v>16</v>
      </c>
      <c r="G15" s="2"/>
      <c r="H15" s="3"/>
    </row>
    <row r="16" spans="1:8">
      <c r="A16" t="s">
        <v>54</v>
      </c>
      <c r="B16" s="1">
        <v>203</v>
      </c>
      <c r="G16" s="2"/>
      <c r="H16" s="2"/>
    </row>
    <row r="17" spans="1:8" ht="15.75" thickBot="1">
      <c r="A17" t="s">
        <v>56</v>
      </c>
      <c r="B17" s="1">
        <v>204</v>
      </c>
      <c r="C17" t="s">
        <v>16</v>
      </c>
      <c r="G17" s="30" t="s">
        <v>48</v>
      </c>
      <c r="H17" s="29">
        <f>SUM(H7:H16)</f>
        <v>87005</v>
      </c>
    </row>
    <row r="18" spans="1:8" ht="15.75" thickBot="1">
      <c r="A18" t="s">
        <v>49</v>
      </c>
      <c r="B18" s="1">
        <v>205</v>
      </c>
      <c r="C18" t="s">
        <v>16</v>
      </c>
      <c r="G18" s="32" t="s">
        <v>127</v>
      </c>
      <c r="H18" s="28">
        <f>H17/24</f>
        <v>3625.2083333333335</v>
      </c>
    </row>
    <row r="19" spans="1:8">
      <c r="A19" t="s">
        <v>49</v>
      </c>
      <c r="B19" s="1">
        <v>206</v>
      </c>
      <c r="C19" t="s">
        <v>16</v>
      </c>
    </row>
    <row r="20" spans="1:8">
      <c r="A20" t="s">
        <v>84</v>
      </c>
      <c r="B20" s="1">
        <v>301</v>
      </c>
      <c r="C20" t="s">
        <v>16</v>
      </c>
    </row>
    <row r="21" spans="1:8">
      <c r="A21" t="s">
        <v>59</v>
      </c>
      <c r="B21" s="1">
        <v>302</v>
      </c>
      <c r="C21" t="s">
        <v>16</v>
      </c>
    </row>
    <row r="22" spans="1:8">
      <c r="A22" t="s">
        <v>43</v>
      </c>
      <c r="B22" s="1">
        <v>303</v>
      </c>
      <c r="C22" t="s">
        <v>16</v>
      </c>
    </row>
    <row r="23" spans="1:8">
      <c r="A23" t="s">
        <v>43</v>
      </c>
      <c r="B23" s="1">
        <v>304</v>
      </c>
      <c r="C23" t="s">
        <v>16</v>
      </c>
    </row>
    <row r="24" spans="1:8">
      <c r="A24" t="s">
        <v>18</v>
      </c>
      <c r="B24" s="1">
        <v>305</v>
      </c>
      <c r="C24" t="s">
        <v>16</v>
      </c>
    </row>
    <row r="25" spans="1:8">
      <c r="A25" t="s">
        <v>83</v>
      </c>
      <c r="B25" s="1">
        <v>306</v>
      </c>
      <c r="C25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06B2-90F8-4E44-81FA-B359D0767FD3}">
  <dimension ref="A1:J25"/>
  <sheetViews>
    <sheetView workbookViewId="0">
      <selection activeCell="D11" sqref="D11"/>
    </sheetView>
  </sheetViews>
  <sheetFormatPr defaultRowHeight="15"/>
  <cols>
    <col min="1" max="1" width="15.85546875" bestFit="1" customWidth="1"/>
    <col min="2" max="2" width="4.28515625" bestFit="1" customWidth="1"/>
    <col min="3" max="3" width="9.7109375" bestFit="1" customWidth="1"/>
    <col min="7" max="7" width="44.5703125" bestFit="1" customWidth="1"/>
  </cols>
  <sheetData>
    <row r="1" spans="1:10">
      <c r="A1" s="4" t="s">
        <v>0</v>
      </c>
      <c r="B1" s="4" t="s">
        <v>1</v>
      </c>
      <c r="C1" s="4" t="s">
        <v>154</v>
      </c>
    </row>
    <row r="2" spans="1:10">
      <c r="A2" t="s">
        <v>14</v>
      </c>
      <c r="B2" s="1" t="s">
        <v>15</v>
      </c>
      <c r="C2" t="s">
        <v>16</v>
      </c>
    </row>
    <row r="3" spans="1:10">
      <c r="A3" t="s">
        <v>18</v>
      </c>
      <c r="B3" s="1" t="s">
        <v>19</v>
      </c>
      <c r="C3" t="s">
        <v>16</v>
      </c>
    </row>
    <row r="4" spans="1:10">
      <c r="A4" t="s">
        <v>23</v>
      </c>
      <c r="B4" s="1" t="s">
        <v>24</v>
      </c>
      <c r="C4" t="s">
        <v>16</v>
      </c>
    </row>
    <row r="5" spans="1:10">
      <c r="A5" t="s">
        <v>28</v>
      </c>
      <c r="B5" s="1" t="s">
        <v>29</v>
      </c>
      <c r="C5" t="s">
        <v>16</v>
      </c>
    </row>
    <row r="6" spans="1:10">
      <c r="A6" t="s">
        <v>82</v>
      </c>
      <c r="B6" s="1" t="s">
        <v>33</v>
      </c>
      <c r="C6" s="24" t="s">
        <v>16</v>
      </c>
      <c r="G6" s="30" t="s">
        <v>155</v>
      </c>
      <c r="H6" s="31" t="s">
        <v>120</v>
      </c>
      <c r="J6">
        <f>SUM(14496-12500)</f>
        <v>1996</v>
      </c>
    </row>
    <row r="7" spans="1:10">
      <c r="A7" t="s">
        <v>35</v>
      </c>
      <c r="B7" s="1" t="s">
        <v>36</v>
      </c>
      <c r="C7" t="s">
        <v>16</v>
      </c>
      <c r="G7" s="2" t="s">
        <v>156</v>
      </c>
      <c r="H7" s="3">
        <v>17000</v>
      </c>
    </row>
    <row r="8" spans="1:10">
      <c r="A8" t="s">
        <v>39</v>
      </c>
      <c r="B8" s="1">
        <v>101</v>
      </c>
      <c r="C8" t="s">
        <v>16</v>
      </c>
      <c r="G8" s="2" t="s">
        <v>31</v>
      </c>
      <c r="H8" s="3">
        <v>2000</v>
      </c>
    </row>
    <row r="9" spans="1:10">
      <c r="A9" t="s">
        <v>41</v>
      </c>
      <c r="B9" s="1">
        <v>102</v>
      </c>
      <c r="C9" t="s">
        <v>16</v>
      </c>
      <c r="G9" s="2" t="s">
        <v>26</v>
      </c>
      <c r="H9" s="3">
        <v>11000</v>
      </c>
    </row>
    <row r="10" spans="1:10">
      <c r="A10" t="s">
        <v>28</v>
      </c>
      <c r="B10" s="1">
        <v>103</v>
      </c>
      <c r="C10" t="s">
        <v>16</v>
      </c>
      <c r="G10" s="2" t="s">
        <v>157</v>
      </c>
      <c r="H10" s="3">
        <v>13707</v>
      </c>
    </row>
    <row r="11" spans="1:10">
      <c r="A11" t="s">
        <v>45</v>
      </c>
      <c r="B11" s="1">
        <v>104</v>
      </c>
      <c r="C11" t="s">
        <v>16</v>
      </c>
      <c r="G11" s="2" t="s">
        <v>158</v>
      </c>
      <c r="H11" s="3">
        <v>490</v>
      </c>
    </row>
    <row r="12" spans="1:10">
      <c r="A12" t="s">
        <v>82</v>
      </c>
      <c r="B12" s="1">
        <v>105</v>
      </c>
      <c r="C12" t="s">
        <v>16</v>
      </c>
      <c r="G12" s="2" t="s">
        <v>159</v>
      </c>
      <c r="H12" s="3">
        <v>700</v>
      </c>
    </row>
    <row r="13" spans="1:10">
      <c r="A13" t="s">
        <v>49</v>
      </c>
      <c r="B13" s="1">
        <v>106</v>
      </c>
      <c r="C13" t="s">
        <v>16</v>
      </c>
      <c r="G13" s="2"/>
      <c r="H13" s="3"/>
    </row>
    <row r="14" spans="1:10">
      <c r="A14" t="s">
        <v>50</v>
      </c>
      <c r="B14" s="1">
        <v>201</v>
      </c>
      <c r="C14" t="s">
        <v>16</v>
      </c>
      <c r="G14" s="2"/>
      <c r="H14" s="3"/>
    </row>
    <row r="15" spans="1:10">
      <c r="A15" t="s">
        <v>83</v>
      </c>
      <c r="B15" s="1">
        <v>202</v>
      </c>
      <c r="C15" t="s">
        <v>16</v>
      </c>
      <c r="G15" s="2"/>
      <c r="H15" s="3"/>
    </row>
    <row r="16" spans="1:10">
      <c r="A16" t="s">
        <v>54</v>
      </c>
      <c r="B16" s="1">
        <v>203</v>
      </c>
      <c r="G16" s="2"/>
      <c r="H16" s="2"/>
    </row>
    <row r="17" spans="1:8" ht="15.75" thickBot="1">
      <c r="A17" t="s">
        <v>56</v>
      </c>
      <c r="B17" s="1">
        <v>204</v>
      </c>
      <c r="C17" t="s">
        <v>16</v>
      </c>
      <c r="G17" s="30" t="s">
        <v>48</v>
      </c>
      <c r="H17" s="29">
        <f>SUM(H7:H16)</f>
        <v>44897</v>
      </c>
    </row>
    <row r="18" spans="1:8" ht="15.75" thickBot="1">
      <c r="A18" t="s">
        <v>49</v>
      </c>
      <c r="B18" s="1">
        <v>205</v>
      </c>
      <c r="C18" t="s">
        <v>16</v>
      </c>
      <c r="G18" s="32" t="s">
        <v>127</v>
      </c>
      <c r="H18" s="28">
        <f>H17/24</f>
        <v>1870.7083333333333</v>
      </c>
    </row>
    <row r="19" spans="1:8">
      <c r="A19" t="s">
        <v>49</v>
      </c>
      <c r="B19" s="1">
        <v>206</v>
      </c>
      <c r="C19" t="s">
        <v>16</v>
      </c>
    </row>
    <row r="20" spans="1:8">
      <c r="A20" t="s">
        <v>84</v>
      </c>
      <c r="B20" s="1">
        <v>301</v>
      </c>
      <c r="C20" t="s">
        <v>16</v>
      </c>
    </row>
    <row r="21" spans="1:8">
      <c r="A21" t="s">
        <v>59</v>
      </c>
      <c r="B21" s="1">
        <v>302</v>
      </c>
      <c r="C21" t="s">
        <v>61</v>
      </c>
    </row>
    <row r="22" spans="1:8">
      <c r="A22" t="s">
        <v>43</v>
      </c>
      <c r="B22" s="1">
        <v>303</v>
      </c>
      <c r="C22" t="s">
        <v>61</v>
      </c>
    </row>
    <row r="23" spans="1:8">
      <c r="A23" t="s">
        <v>160</v>
      </c>
      <c r="B23" s="1">
        <v>304</v>
      </c>
      <c r="C23" t="s">
        <v>61</v>
      </c>
    </row>
    <row r="24" spans="1:8">
      <c r="A24" t="s">
        <v>18</v>
      </c>
      <c r="B24" s="1">
        <v>305</v>
      </c>
      <c r="C24" t="s">
        <v>61</v>
      </c>
    </row>
    <row r="25" spans="1:8">
      <c r="A25" t="s">
        <v>83</v>
      </c>
      <c r="B25" s="1">
        <v>306</v>
      </c>
      <c r="C25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D474-D199-4861-B002-FAD610125400}">
  <dimension ref="A1:O25"/>
  <sheetViews>
    <sheetView workbookViewId="0">
      <selection activeCell="H13" sqref="H13"/>
    </sheetView>
  </sheetViews>
  <sheetFormatPr defaultRowHeight="15"/>
  <cols>
    <col min="1" max="1" width="18.7109375" bestFit="1" customWidth="1"/>
    <col min="5" max="5" width="15.85546875" bestFit="1" customWidth="1"/>
    <col min="11" max="11" width="44.5703125" bestFit="1" customWidth="1"/>
    <col min="14" max="14" width="27.7109375" bestFit="1" customWidth="1"/>
  </cols>
  <sheetData>
    <row r="1" spans="1:15">
      <c r="A1" t="s">
        <v>161</v>
      </c>
      <c r="B1">
        <v>2591</v>
      </c>
      <c r="E1" s="4" t="s">
        <v>0</v>
      </c>
      <c r="F1" s="4" t="s">
        <v>1</v>
      </c>
      <c r="G1" s="4" t="s">
        <v>162</v>
      </c>
    </row>
    <row r="2" spans="1:15">
      <c r="A2" t="s">
        <v>163</v>
      </c>
      <c r="B2">
        <v>8600</v>
      </c>
      <c r="E2" t="s">
        <v>14</v>
      </c>
      <c r="F2" s="1" t="s">
        <v>15</v>
      </c>
      <c r="G2" t="s">
        <v>16</v>
      </c>
    </row>
    <row r="3" spans="1:15">
      <c r="A3" t="s">
        <v>164</v>
      </c>
      <c r="B3">
        <v>120</v>
      </c>
      <c r="E3" t="s">
        <v>18</v>
      </c>
      <c r="F3" s="1" t="s">
        <v>19</v>
      </c>
      <c r="G3" t="s">
        <v>16</v>
      </c>
    </row>
    <row r="4" spans="1:15">
      <c r="A4" t="s">
        <v>165</v>
      </c>
      <c r="B4">
        <v>5766</v>
      </c>
      <c r="E4" t="s">
        <v>23</v>
      </c>
      <c r="F4" s="1" t="s">
        <v>24</v>
      </c>
      <c r="G4" t="s">
        <v>16</v>
      </c>
    </row>
    <row r="5" spans="1:15">
      <c r="A5" t="s">
        <v>166</v>
      </c>
      <c r="B5">
        <v>2400</v>
      </c>
      <c r="E5" s="50" t="s">
        <v>28</v>
      </c>
      <c r="F5" s="51" t="s">
        <v>29</v>
      </c>
      <c r="G5" s="50"/>
    </row>
    <row r="6" spans="1:15">
      <c r="E6" t="s">
        <v>82</v>
      </c>
      <c r="F6" s="1" t="s">
        <v>33</v>
      </c>
      <c r="G6" s="24" t="s">
        <v>16</v>
      </c>
      <c r="K6" s="30" t="s">
        <v>167</v>
      </c>
      <c r="L6" s="31" t="s">
        <v>120</v>
      </c>
      <c r="N6" s="30" t="s">
        <v>168</v>
      </c>
      <c r="O6" s="31" t="s">
        <v>120</v>
      </c>
    </row>
    <row r="7" spans="1:15">
      <c r="E7" t="s">
        <v>35</v>
      </c>
      <c r="F7" s="1" t="s">
        <v>36</v>
      </c>
      <c r="G7" t="s">
        <v>16</v>
      </c>
      <c r="K7" s="2" t="s">
        <v>169</v>
      </c>
      <c r="L7" s="3">
        <v>10000</v>
      </c>
      <c r="N7" s="2" t="s">
        <v>170</v>
      </c>
      <c r="O7" s="3">
        <v>5613</v>
      </c>
    </row>
    <row r="8" spans="1:15">
      <c r="E8" t="s">
        <v>39</v>
      </c>
      <c r="F8" s="1">
        <v>101</v>
      </c>
      <c r="G8" t="s">
        <v>16</v>
      </c>
      <c r="K8" s="2" t="s">
        <v>31</v>
      </c>
      <c r="L8" s="3">
        <v>2000</v>
      </c>
      <c r="N8" s="2" t="s">
        <v>116</v>
      </c>
      <c r="O8" s="3">
        <v>7250</v>
      </c>
    </row>
    <row r="9" spans="1:15">
      <c r="E9" t="s">
        <v>41</v>
      </c>
      <c r="F9" s="1">
        <v>102</v>
      </c>
      <c r="G9" t="s">
        <v>16</v>
      </c>
      <c r="K9" s="2" t="s">
        <v>26</v>
      </c>
      <c r="L9" s="3">
        <v>11000</v>
      </c>
      <c r="N9" s="2" t="s">
        <v>113</v>
      </c>
      <c r="O9" s="3">
        <v>10766</v>
      </c>
    </row>
    <row r="10" spans="1:15">
      <c r="E10" t="s">
        <v>28</v>
      </c>
      <c r="F10" s="1">
        <v>103</v>
      </c>
      <c r="G10" t="s">
        <v>16</v>
      </c>
      <c r="H10" t="s">
        <v>171</v>
      </c>
      <c r="K10" s="2" t="s">
        <v>172</v>
      </c>
      <c r="L10" s="3">
        <v>13161</v>
      </c>
      <c r="N10" s="2" t="s">
        <v>173</v>
      </c>
      <c r="O10" s="3">
        <v>3438</v>
      </c>
    </row>
    <row r="11" spans="1:15">
      <c r="E11" t="s">
        <v>45</v>
      </c>
      <c r="F11" s="1">
        <v>104</v>
      </c>
      <c r="G11" t="s">
        <v>16</v>
      </c>
      <c r="K11" s="2" t="s">
        <v>174</v>
      </c>
      <c r="L11" s="3">
        <v>2500</v>
      </c>
      <c r="N11" s="2"/>
      <c r="O11" s="3"/>
    </row>
    <row r="12" spans="1:15">
      <c r="E12" t="s">
        <v>82</v>
      </c>
      <c r="F12" s="1">
        <v>105</v>
      </c>
      <c r="G12" t="s">
        <v>16</v>
      </c>
      <c r="K12" s="2" t="s">
        <v>175</v>
      </c>
      <c r="L12" s="3">
        <v>8600</v>
      </c>
      <c r="N12" s="2"/>
      <c r="O12" s="3"/>
    </row>
    <row r="13" spans="1:15">
      <c r="E13" t="s">
        <v>49</v>
      </c>
      <c r="F13" s="1">
        <v>106</v>
      </c>
      <c r="G13" t="s">
        <v>16</v>
      </c>
      <c r="K13" s="2" t="s">
        <v>161</v>
      </c>
      <c r="L13" s="3">
        <v>2591</v>
      </c>
      <c r="N13" s="2"/>
      <c r="O13" s="3"/>
    </row>
    <row r="14" spans="1:15">
      <c r="E14" t="s">
        <v>50</v>
      </c>
      <c r="F14" s="1">
        <v>201</v>
      </c>
      <c r="G14" t="s">
        <v>16</v>
      </c>
      <c r="K14" s="2" t="s">
        <v>165</v>
      </c>
      <c r="L14" s="3">
        <v>5766</v>
      </c>
      <c r="N14" s="2"/>
      <c r="O14" s="3"/>
    </row>
    <row r="15" spans="1:15">
      <c r="E15" t="s">
        <v>83</v>
      </c>
      <c r="F15" s="1">
        <v>202</v>
      </c>
      <c r="G15" t="s">
        <v>16</v>
      </c>
      <c r="K15" s="2" t="s">
        <v>166</v>
      </c>
      <c r="L15" s="3">
        <v>2400</v>
      </c>
      <c r="N15" s="2"/>
      <c r="O15" s="3"/>
    </row>
    <row r="16" spans="1:15">
      <c r="E16" t="s">
        <v>54</v>
      </c>
      <c r="F16" s="1">
        <v>203</v>
      </c>
      <c r="K16" s="2" t="s">
        <v>164</v>
      </c>
      <c r="L16" s="2">
        <v>120</v>
      </c>
      <c r="N16" s="2"/>
      <c r="O16" s="2"/>
    </row>
    <row r="17" spans="2:15" ht="15.75" thickBot="1">
      <c r="E17" t="s">
        <v>56</v>
      </c>
      <c r="F17" s="1">
        <v>204</v>
      </c>
      <c r="G17" t="s">
        <v>16</v>
      </c>
      <c r="K17" s="30" t="s">
        <v>48</v>
      </c>
      <c r="L17" s="29">
        <f>SUM(L7:L16)</f>
        <v>58138</v>
      </c>
      <c r="N17" s="30" t="s">
        <v>48</v>
      </c>
      <c r="O17" s="29">
        <f>SUM(O7:O16)</f>
        <v>27067</v>
      </c>
    </row>
    <row r="18" spans="2:15" ht="15.75" thickBot="1">
      <c r="E18" t="s">
        <v>49</v>
      </c>
      <c r="F18" s="1">
        <v>205</v>
      </c>
      <c r="G18" t="s">
        <v>16</v>
      </c>
      <c r="K18" s="32" t="s">
        <v>127</v>
      </c>
      <c r="L18" s="28">
        <f>L17/24</f>
        <v>2422.4166666666665</v>
      </c>
      <c r="N18" s="32"/>
      <c r="O18" s="28"/>
    </row>
    <row r="19" spans="2:15">
      <c r="E19" t="s">
        <v>49</v>
      </c>
      <c r="F19" s="1">
        <v>206</v>
      </c>
      <c r="G19" t="s">
        <v>16</v>
      </c>
      <c r="K19" s="40"/>
    </row>
    <row r="20" spans="2:15">
      <c r="E20" t="s">
        <v>84</v>
      </c>
      <c r="F20" s="1">
        <v>301</v>
      </c>
      <c r="G20" t="s">
        <v>16</v>
      </c>
    </row>
    <row r="21" spans="2:15">
      <c r="E21" t="s">
        <v>59</v>
      </c>
      <c r="F21" s="1">
        <v>302</v>
      </c>
      <c r="G21" t="s">
        <v>16</v>
      </c>
    </row>
    <row r="22" spans="2:15">
      <c r="E22" t="s">
        <v>43</v>
      </c>
      <c r="F22" s="1">
        <v>303</v>
      </c>
      <c r="G22" t="s">
        <v>16</v>
      </c>
    </row>
    <row r="23" spans="2:15">
      <c r="B23" t="s">
        <v>176</v>
      </c>
      <c r="E23" t="s">
        <v>160</v>
      </c>
      <c r="F23" s="1">
        <v>304</v>
      </c>
      <c r="G23" t="s">
        <v>16</v>
      </c>
    </row>
    <row r="24" spans="2:15">
      <c r="E24" t="s">
        <v>18</v>
      </c>
      <c r="F24" s="1">
        <v>305</v>
      </c>
      <c r="G24" t="s">
        <v>16</v>
      </c>
    </row>
    <row r="25" spans="2:15">
      <c r="E25" t="s">
        <v>83</v>
      </c>
      <c r="F25" s="1">
        <v>306</v>
      </c>
      <c r="G25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2BFE-717C-43C7-BEBE-6261F24A5171}">
  <dimension ref="A1:O25"/>
  <sheetViews>
    <sheetView topLeftCell="A11" workbookViewId="0">
      <selection activeCell="M22" sqref="M22"/>
    </sheetView>
  </sheetViews>
  <sheetFormatPr defaultRowHeight="15"/>
  <cols>
    <col min="1" max="1" width="15.85546875" bestFit="1" customWidth="1"/>
    <col min="13" max="13" width="38.140625" bestFit="1" customWidth="1"/>
  </cols>
  <sheetData>
    <row r="1" spans="1:15">
      <c r="A1" s="4" t="s">
        <v>0</v>
      </c>
      <c r="B1" s="4" t="s">
        <v>1</v>
      </c>
      <c r="C1" s="4"/>
      <c r="D1" s="4" t="s">
        <v>177</v>
      </c>
    </row>
    <row r="2" spans="1:15">
      <c r="A2" t="s">
        <v>14</v>
      </c>
      <c r="B2" s="1" t="s">
        <v>15</v>
      </c>
      <c r="C2" s="1" t="s">
        <v>178</v>
      </c>
      <c r="D2" s="24" t="s">
        <v>179</v>
      </c>
    </row>
    <row r="3" spans="1:15">
      <c r="A3" t="s">
        <v>18</v>
      </c>
      <c r="B3" s="1" t="s">
        <v>19</v>
      </c>
      <c r="C3" s="1" t="s">
        <v>178</v>
      </c>
      <c r="D3" s="24" t="s">
        <v>179</v>
      </c>
    </row>
    <row r="4" spans="1:15">
      <c r="A4" t="s">
        <v>23</v>
      </c>
      <c r="B4" s="1" t="s">
        <v>24</v>
      </c>
      <c r="C4" s="1"/>
    </row>
    <row r="5" spans="1:15">
      <c r="A5" t="s">
        <v>28</v>
      </c>
      <c r="B5" s="1" t="s">
        <v>29</v>
      </c>
      <c r="C5" s="1" t="s">
        <v>178</v>
      </c>
      <c r="D5" s="24" t="s">
        <v>179</v>
      </c>
      <c r="I5" t="s">
        <v>180</v>
      </c>
      <c r="J5">
        <v>25000</v>
      </c>
      <c r="K5" t="s">
        <v>181</v>
      </c>
    </row>
    <row r="6" spans="1:15">
      <c r="A6" t="s">
        <v>82</v>
      </c>
      <c r="B6" s="1" t="s">
        <v>33</v>
      </c>
      <c r="C6" s="1"/>
      <c r="D6" s="41" t="s">
        <v>61</v>
      </c>
      <c r="E6" t="s">
        <v>182</v>
      </c>
      <c r="F6" t="s">
        <v>183</v>
      </c>
      <c r="J6">
        <v>50000</v>
      </c>
      <c r="K6" s="42">
        <v>45584</v>
      </c>
      <c r="M6" s="45" t="s">
        <v>184</v>
      </c>
      <c r="N6" s="2"/>
    </row>
    <row r="7" spans="1:15">
      <c r="A7" t="s">
        <v>35</v>
      </c>
      <c r="B7" s="1" t="s">
        <v>36</v>
      </c>
      <c r="C7" s="1"/>
      <c r="D7" s="41" t="s">
        <v>61</v>
      </c>
      <c r="F7" t="s">
        <v>183</v>
      </c>
      <c r="J7">
        <v>50000</v>
      </c>
      <c r="K7" s="42">
        <v>45594</v>
      </c>
      <c r="M7" s="2" t="s">
        <v>185</v>
      </c>
      <c r="N7" s="2">
        <v>250000</v>
      </c>
    </row>
    <row r="8" spans="1:15">
      <c r="A8" t="s">
        <v>39</v>
      </c>
      <c r="B8" s="1">
        <v>101</v>
      </c>
      <c r="C8" s="1"/>
      <c r="D8" s="41" t="s">
        <v>61</v>
      </c>
      <c r="F8" t="s">
        <v>183</v>
      </c>
      <c r="J8">
        <v>70000</v>
      </c>
      <c r="K8" s="42">
        <v>45328</v>
      </c>
    </row>
    <row r="9" spans="1:15">
      <c r="A9" t="s">
        <v>41</v>
      </c>
      <c r="B9" s="1">
        <v>102</v>
      </c>
      <c r="C9" s="1"/>
      <c r="D9" s="41" t="s">
        <v>61</v>
      </c>
      <c r="F9" t="s">
        <v>183</v>
      </c>
      <c r="J9">
        <f>SUM(J5:J8)</f>
        <v>195000</v>
      </c>
      <c r="M9" s="45" t="s">
        <v>186</v>
      </c>
      <c r="N9" s="45">
        <v>25000</v>
      </c>
      <c r="O9" t="s">
        <v>181</v>
      </c>
    </row>
    <row r="10" spans="1:15">
      <c r="A10" t="s">
        <v>28</v>
      </c>
      <c r="B10" s="1">
        <v>103</v>
      </c>
      <c r="C10" s="1"/>
      <c r="M10" s="2"/>
      <c r="N10" s="2">
        <v>50000</v>
      </c>
      <c r="O10" s="42">
        <v>45584</v>
      </c>
    </row>
    <row r="11" spans="1:15">
      <c r="A11" t="s">
        <v>45</v>
      </c>
      <c r="B11" s="1">
        <v>104</v>
      </c>
      <c r="C11" s="1"/>
      <c r="D11" s="41" t="s">
        <v>16</v>
      </c>
      <c r="E11" t="s">
        <v>182</v>
      </c>
      <c r="M11" s="2"/>
      <c r="N11" s="2">
        <v>50000</v>
      </c>
      <c r="O11" s="42">
        <v>45594</v>
      </c>
    </row>
    <row r="12" spans="1:15">
      <c r="A12" t="s">
        <v>82</v>
      </c>
      <c r="B12" s="1">
        <v>105</v>
      </c>
      <c r="C12" s="1"/>
      <c r="D12" s="41" t="s">
        <v>61</v>
      </c>
      <c r="E12" t="s">
        <v>182</v>
      </c>
      <c r="F12" t="s">
        <v>183</v>
      </c>
      <c r="M12" s="2"/>
      <c r="N12" s="2">
        <v>18000</v>
      </c>
      <c r="O12" s="42">
        <v>45328</v>
      </c>
    </row>
    <row r="13" spans="1:15">
      <c r="A13" t="s">
        <v>49</v>
      </c>
      <c r="B13" s="1">
        <v>106</v>
      </c>
      <c r="C13" s="1"/>
      <c r="D13" s="24" t="s">
        <v>179</v>
      </c>
      <c r="M13" s="2" t="s">
        <v>187</v>
      </c>
      <c r="N13" s="2">
        <f>SUM(N9:N12)</f>
        <v>143000</v>
      </c>
    </row>
    <row r="14" spans="1:15">
      <c r="A14" t="s">
        <v>50</v>
      </c>
      <c r="B14" s="1">
        <v>201</v>
      </c>
      <c r="C14" s="1"/>
      <c r="D14" s="41" t="s">
        <v>61</v>
      </c>
      <c r="E14" t="s">
        <v>182</v>
      </c>
      <c r="F14" t="s">
        <v>183</v>
      </c>
    </row>
    <row r="15" spans="1:15">
      <c r="A15" t="s">
        <v>83</v>
      </c>
      <c r="B15" s="1">
        <v>202</v>
      </c>
      <c r="C15" s="1"/>
      <c r="D15" s="24" t="s">
        <v>179</v>
      </c>
      <c r="M15" s="46" t="s">
        <v>188</v>
      </c>
      <c r="N15">
        <f>(N7-N13)</f>
        <v>107000</v>
      </c>
    </row>
    <row r="16" spans="1:15">
      <c r="A16" t="s">
        <v>54</v>
      </c>
      <c r="B16" s="1">
        <v>203</v>
      </c>
      <c r="C16" s="1"/>
      <c r="D16" s="41" t="s">
        <v>16</v>
      </c>
      <c r="F16" t="s">
        <v>183</v>
      </c>
      <c r="M16" t="s">
        <v>186</v>
      </c>
      <c r="N16">
        <v>5500</v>
      </c>
    </row>
    <row r="17" spans="1:14">
      <c r="A17" t="s">
        <v>56</v>
      </c>
      <c r="B17" s="1">
        <v>204</v>
      </c>
      <c r="C17" s="1"/>
      <c r="D17" s="24" t="s">
        <v>179</v>
      </c>
      <c r="M17" t="s">
        <v>189</v>
      </c>
      <c r="N17">
        <v>20000</v>
      </c>
    </row>
    <row r="18" spans="1:14">
      <c r="A18" t="s">
        <v>49</v>
      </c>
      <c r="B18" s="1">
        <v>205</v>
      </c>
      <c r="C18" s="1"/>
      <c r="D18" s="24" t="s">
        <v>179</v>
      </c>
      <c r="M18" t="s">
        <v>190</v>
      </c>
      <c r="N18">
        <v>82000</v>
      </c>
    </row>
    <row r="19" spans="1:14">
      <c r="A19" t="s">
        <v>49</v>
      </c>
      <c r="B19" s="1">
        <v>206</v>
      </c>
      <c r="C19" s="1"/>
      <c r="D19" s="24" t="s">
        <v>179</v>
      </c>
      <c r="M19" t="s">
        <v>191</v>
      </c>
      <c r="N19">
        <v>6500</v>
      </c>
    </row>
    <row r="20" spans="1:14">
      <c r="A20" t="s">
        <v>84</v>
      </c>
      <c r="B20" s="1">
        <v>301</v>
      </c>
      <c r="C20" s="1"/>
      <c r="D20" s="24" t="s">
        <v>179</v>
      </c>
    </row>
    <row r="21" spans="1:14">
      <c r="A21" t="s">
        <v>59</v>
      </c>
      <c r="B21" s="1">
        <v>302</v>
      </c>
      <c r="C21" s="1"/>
      <c r="D21" s="41" t="s">
        <v>61</v>
      </c>
      <c r="F21" t="s">
        <v>183</v>
      </c>
    </row>
    <row r="22" spans="1:14">
      <c r="A22" t="s">
        <v>43</v>
      </c>
      <c r="B22" s="1">
        <v>303</v>
      </c>
      <c r="C22" s="1"/>
      <c r="D22" s="41" t="s">
        <v>61</v>
      </c>
      <c r="E22" t="s">
        <v>182</v>
      </c>
      <c r="F22" t="s">
        <v>183</v>
      </c>
      <c r="M22" t="s">
        <v>192</v>
      </c>
    </row>
    <row r="23" spans="1:14">
      <c r="A23" t="s">
        <v>43</v>
      </c>
      <c r="B23" s="1">
        <v>304</v>
      </c>
      <c r="C23" s="1"/>
      <c r="D23" s="44"/>
    </row>
    <row r="24" spans="1:14">
      <c r="A24" t="s">
        <v>18</v>
      </c>
      <c r="B24" s="1">
        <v>305</v>
      </c>
      <c r="C24" s="1"/>
      <c r="D24" s="24" t="s">
        <v>179</v>
      </c>
    </row>
    <row r="25" spans="1:14">
      <c r="B25" s="1">
        <v>306</v>
      </c>
      <c r="C25" s="1"/>
      <c r="D25" s="24" t="s">
        <v>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3FBF-1397-444F-BE59-5821211F5C2D}">
  <dimension ref="D1:AA25"/>
  <sheetViews>
    <sheetView workbookViewId="0">
      <selection activeCell="N5" sqref="N5:AA6"/>
    </sheetView>
  </sheetViews>
  <sheetFormatPr defaultRowHeight="15"/>
  <cols>
    <col min="4" max="4" width="15.85546875" bestFit="1" customWidth="1"/>
    <col min="9" max="9" width="27.7109375" bestFit="1" customWidth="1"/>
    <col min="14" max="14" width="15.7109375" bestFit="1" customWidth="1"/>
    <col min="15" max="18" width="15.7109375" customWidth="1"/>
  </cols>
  <sheetData>
    <row r="1" spans="4:27">
      <c r="D1" s="4" t="s">
        <v>0</v>
      </c>
      <c r="E1" s="4" t="s">
        <v>1</v>
      </c>
      <c r="F1" s="4" t="s">
        <v>193</v>
      </c>
    </row>
    <row r="2" spans="4:27">
      <c r="D2" t="s">
        <v>14</v>
      </c>
      <c r="E2" s="1" t="s">
        <v>15</v>
      </c>
      <c r="F2" t="s">
        <v>16</v>
      </c>
    </row>
    <row r="3" spans="4:27">
      <c r="D3" t="s">
        <v>18</v>
      </c>
      <c r="E3" s="1" t="s">
        <v>19</v>
      </c>
      <c r="F3" t="s">
        <v>16</v>
      </c>
    </row>
    <row r="4" spans="4:27">
      <c r="D4" t="s">
        <v>23</v>
      </c>
      <c r="E4" s="1" t="s">
        <v>24</v>
      </c>
      <c r="F4" t="s">
        <v>16</v>
      </c>
      <c r="I4" s="30" t="s">
        <v>194</v>
      </c>
      <c r="J4" s="31" t="s">
        <v>120</v>
      </c>
    </row>
    <row r="5" spans="4:27">
      <c r="D5" s="50" t="s">
        <v>28</v>
      </c>
      <c r="E5" s="51" t="s">
        <v>29</v>
      </c>
      <c r="F5" s="50"/>
      <c r="I5" s="2" t="s">
        <v>169</v>
      </c>
      <c r="J5" s="3">
        <v>16000</v>
      </c>
      <c r="N5" s="2" t="s">
        <v>195</v>
      </c>
      <c r="O5" s="2" t="s">
        <v>196</v>
      </c>
      <c r="P5" s="2" t="s">
        <v>197</v>
      </c>
      <c r="Q5" s="2" t="s">
        <v>198</v>
      </c>
      <c r="R5" s="2" t="s">
        <v>199</v>
      </c>
      <c r="S5" s="2" t="s">
        <v>112</v>
      </c>
      <c r="T5" s="2" t="s">
        <v>113</v>
      </c>
      <c r="U5" s="2" t="s">
        <v>116</v>
      </c>
      <c r="V5" s="2" t="s">
        <v>200</v>
      </c>
      <c r="W5" s="2" t="s">
        <v>201</v>
      </c>
      <c r="X5" s="2" t="s">
        <v>202</v>
      </c>
      <c r="Y5" s="2" t="s">
        <v>13</v>
      </c>
      <c r="Z5" s="2" t="s">
        <v>203</v>
      </c>
      <c r="AA5" s="2"/>
    </row>
    <row r="6" spans="4:27">
      <c r="D6" t="s">
        <v>82</v>
      </c>
      <c r="E6" s="1" t="s">
        <v>33</v>
      </c>
      <c r="F6" s="24" t="s">
        <v>16</v>
      </c>
      <c r="I6" s="2" t="s">
        <v>31</v>
      </c>
      <c r="J6" s="3">
        <v>2000</v>
      </c>
      <c r="N6" s="2" t="s">
        <v>54</v>
      </c>
      <c r="O6" s="2">
        <v>2556</v>
      </c>
      <c r="P6" s="2">
        <v>3873</v>
      </c>
      <c r="Q6" s="2">
        <v>3546</v>
      </c>
      <c r="R6" s="2">
        <v>2236</v>
      </c>
      <c r="S6" s="2">
        <v>3438</v>
      </c>
      <c r="T6" s="2">
        <v>5383</v>
      </c>
      <c r="U6" s="2">
        <v>3625</v>
      </c>
      <c r="V6" s="2">
        <v>1871</v>
      </c>
      <c r="W6" s="2">
        <v>2422</v>
      </c>
      <c r="X6" s="2">
        <v>2252</v>
      </c>
      <c r="Y6" s="2">
        <v>2026</v>
      </c>
      <c r="Z6" s="2">
        <v>2624</v>
      </c>
      <c r="AA6" s="2">
        <f>SUM(O6:Z6)</f>
        <v>35852</v>
      </c>
    </row>
    <row r="7" spans="4:27">
      <c r="D7" t="s">
        <v>35</v>
      </c>
      <c r="E7" s="1" t="s">
        <v>36</v>
      </c>
      <c r="F7" t="s">
        <v>16</v>
      </c>
      <c r="I7" s="2" t="s">
        <v>26</v>
      </c>
      <c r="J7" s="3">
        <v>11000</v>
      </c>
      <c r="N7" s="2" t="s">
        <v>204</v>
      </c>
      <c r="O7" s="2"/>
      <c r="P7" s="2"/>
      <c r="Q7" s="2"/>
      <c r="R7" s="2"/>
      <c r="S7" s="2"/>
      <c r="T7" s="2"/>
      <c r="U7" s="2"/>
      <c r="V7" s="2"/>
      <c r="W7" s="2"/>
      <c r="X7" s="2"/>
      <c r="Y7" s="2">
        <v>2026</v>
      </c>
      <c r="Z7" s="2">
        <v>2624</v>
      </c>
      <c r="AA7" s="2">
        <f>SUM(S7:Z7)</f>
        <v>4650</v>
      </c>
    </row>
    <row r="8" spans="4:27">
      <c r="D8" t="s">
        <v>39</v>
      </c>
      <c r="E8" s="1">
        <v>101</v>
      </c>
      <c r="F8" t="s">
        <v>16</v>
      </c>
      <c r="I8" s="2" t="s">
        <v>172</v>
      </c>
      <c r="J8" s="3">
        <v>12416</v>
      </c>
    </row>
    <row r="9" spans="4:27">
      <c r="D9" t="s">
        <v>41</v>
      </c>
      <c r="E9" s="1">
        <v>102</v>
      </c>
      <c r="F9" t="s">
        <v>16</v>
      </c>
      <c r="I9" s="2" t="s">
        <v>174</v>
      </c>
      <c r="J9" s="3">
        <v>1200</v>
      </c>
    </row>
    <row r="10" spans="4:27">
      <c r="D10" t="s">
        <v>28</v>
      </c>
      <c r="E10" s="1">
        <v>103</v>
      </c>
      <c r="F10" t="s">
        <v>16</v>
      </c>
      <c r="I10" s="2" t="s">
        <v>125</v>
      </c>
      <c r="J10" s="3">
        <v>1500</v>
      </c>
    </row>
    <row r="11" spans="4:27">
      <c r="D11" t="s">
        <v>45</v>
      </c>
      <c r="E11" s="1">
        <v>104</v>
      </c>
      <c r="F11" t="s">
        <v>16</v>
      </c>
      <c r="I11" s="2" t="s">
        <v>205</v>
      </c>
      <c r="J11" s="3">
        <v>2920</v>
      </c>
      <c r="X11" s="47" t="s">
        <v>13</v>
      </c>
      <c r="Y11" s="47">
        <v>2026</v>
      </c>
    </row>
    <row r="12" spans="4:27">
      <c r="D12" t="s">
        <v>82</v>
      </c>
      <c r="E12" s="1">
        <v>105</v>
      </c>
      <c r="F12" t="s">
        <v>16</v>
      </c>
      <c r="I12" s="2" t="s">
        <v>206</v>
      </c>
      <c r="J12" s="3">
        <v>7000</v>
      </c>
      <c r="U12" t="s">
        <v>116</v>
      </c>
      <c r="V12">
        <v>3625</v>
      </c>
      <c r="X12" s="47" t="s">
        <v>203</v>
      </c>
      <c r="Y12" s="47">
        <v>2624</v>
      </c>
    </row>
    <row r="13" spans="4:27">
      <c r="D13" t="s">
        <v>49</v>
      </c>
      <c r="E13" s="1">
        <v>106</v>
      </c>
      <c r="F13" t="s">
        <v>16</v>
      </c>
      <c r="I13" s="2"/>
      <c r="J13" s="3"/>
      <c r="U13" t="s">
        <v>200</v>
      </c>
      <c r="V13">
        <v>1871</v>
      </c>
      <c r="X13" s="47" t="s">
        <v>207</v>
      </c>
      <c r="Y13" s="47">
        <v>1817</v>
      </c>
    </row>
    <row r="14" spans="4:27">
      <c r="D14" t="s">
        <v>50</v>
      </c>
      <c r="E14" s="1">
        <v>201</v>
      </c>
      <c r="F14" t="s">
        <v>16</v>
      </c>
      <c r="I14" s="2"/>
      <c r="J14" s="2"/>
      <c r="U14" t="s">
        <v>201</v>
      </c>
      <c r="V14">
        <v>2422</v>
      </c>
      <c r="X14" s="47" t="s">
        <v>208</v>
      </c>
      <c r="Y14" s="47">
        <v>1768</v>
      </c>
    </row>
    <row r="15" spans="4:27" ht="15.75" thickBot="1">
      <c r="D15" t="s">
        <v>83</v>
      </c>
      <c r="E15" s="1">
        <v>202</v>
      </c>
      <c r="F15" t="s">
        <v>16</v>
      </c>
      <c r="I15" s="30" t="s">
        <v>48</v>
      </c>
      <c r="J15" s="29">
        <f>SUM(J5:J14)</f>
        <v>54036</v>
      </c>
      <c r="U15" t="s">
        <v>202</v>
      </c>
      <c r="V15">
        <v>2252</v>
      </c>
      <c r="X15" s="47"/>
      <c r="Y15" s="48">
        <f>SUM(Y11:Y14)</f>
        <v>8235</v>
      </c>
    </row>
    <row r="16" spans="4:27" ht="15.75" thickBot="1">
      <c r="D16" t="s">
        <v>54</v>
      </c>
      <c r="E16" s="1">
        <v>203</v>
      </c>
      <c r="I16" s="32" t="s">
        <v>127</v>
      </c>
      <c r="J16" s="28">
        <f>J15/24</f>
        <v>2251.5</v>
      </c>
      <c r="U16" t="s">
        <v>209</v>
      </c>
      <c r="V16">
        <v>25000</v>
      </c>
      <c r="X16" s="47" t="s">
        <v>210</v>
      </c>
      <c r="Y16" s="47">
        <v>800</v>
      </c>
    </row>
    <row r="17" spans="4:25">
      <c r="D17" t="s">
        <v>56</v>
      </c>
      <c r="E17" s="1">
        <v>204</v>
      </c>
      <c r="F17" t="s">
        <v>16</v>
      </c>
      <c r="V17">
        <f>SUM(V12:V16)</f>
        <v>35170</v>
      </c>
      <c r="X17" s="47" t="s">
        <v>211</v>
      </c>
      <c r="Y17" s="47">
        <v>5000</v>
      </c>
    </row>
    <row r="18" spans="4:25">
      <c r="D18" t="s">
        <v>49</v>
      </c>
      <c r="E18" s="1">
        <v>205</v>
      </c>
      <c r="F18" t="s">
        <v>16</v>
      </c>
      <c r="X18" s="47" t="s">
        <v>212</v>
      </c>
      <c r="Y18" s="47">
        <v>2435</v>
      </c>
    </row>
    <row r="19" spans="4:25">
      <c r="D19" t="s">
        <v>49</v>
      </c>
      <c r="E19" s="1">
        <v>206</v>
      </c>
      <c r="F19" t="s">
        <v>16</v>
      </c>
    </row>
    <row r="20" spans="4:25">
      <c r="D20" t="s">
        <v>84</v>
      </c>
      <c r="E20" s="1">
        <v>301</v>
      </c>
      <c r="F20" t="s">
        <v>16</v>
      </c>
    </row>
    <row r="21" spans="4:25">
      <c r="D21" t="s">
        <v>59</v>
      </c>
      <c r="E21" s="1">
        <v>302</v>
      </c>
      <c r="F21" t="s">
        <v>16</v>
      </c>
    </row>
    <row r="22" spans="4:25">
      <c r="D22" t="s">
        <v>213</v>
      </c>
      <c r="E22" s="1">
        <v>303</v>
      </c>
      <c r="F22" t="s">
        <v>16</v>
      </c>
    </row>
    <row r="23" spans="4:25">
      <c r="D23" t="s">
        <v>160</v>
      </c>
      <c r="E23" s="1">
        <v>304</v>
      </c>
      <c r="F23" t="s">
        <v>16</v>
      </c>
    </row>
    <row r="24" spans="4:25">
      <c r="D24" t="s">
        <v>18</v>
      </c>
      <c r="E24" s="1">
        <v>305</v>
      </c>
      <c r="F24" t="s">
        <v>16</v>
      </c>
    </row>
    <row r="25" spans="4:25">
      <c r="D25" t="s">
        <v>83</v>
      </c>
      <c r="E25" s="1">
        <v>306</v>
      </c>
      <c r="F25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AE83-0BBA-4062-9E49-CA5BD7563B6B}">
  <dimension ref="A1:G25"/>
  <sheetViews>
    <sheetView topLeftCell="A13" workbookViewId="0">
      <selection activeCell="D10" sqref="D10"/>
    </sheetView>
  </sheetViews>
  <sheetFormatPr defaultRowHeight="15"/>
  <cols>
    <col min="1" max="1" width="15.85546875" bestFit="1" customWidth="1"/>
    <col min="6" max="6" width="27.7109375" bestFit="1" customWidth="1"/>
  </cols>
  <sheetData>
    <row r="1" spans="1:7">
      <c r="A1" s="4" t="s">
        <v>0</v>
      </c>
      <c r="B1" s="4" t="s">
        <v>1</v>
      </c>
      <c r="C1" s="4" t="s">
        <v>214</v>
      </c>
    </row>
    <row r="2" spans="1:7">
      <c r="A2" t="s">
        <v>14</v>
      </c>
      <c r="B2" s="1" t="s">
        <v>15</v>
      </c>
      <c r="C2" t="s">
        <v>16</v>
      </c>
    </row>
    <row r="3" spans="1:7">
      <c r="A3" t="s">
        <v>18</v>
      </c>
      <c r="B3" s="1" t="s">
        <v>19</v>
      </c>
      <c r="C3" t="s">
        <v>16</v>
      </c>
    </row>
    <row r="4" spans="1:7">
      <c r="A4" t="s">
        <v>215</v>
      </c>
      <c r="B4" s="1" t="s">
        <v>24</v>
      </c>
      <c r="C4" t="s">
        <v>16</v>
      </c>
      <c r="F4" s="30" t="s">
        <v>216</v>
      </c>
      <c r="G4" s="31" t="s">
        <v>120</v>
      </c>
    </row>
    <row r="5" spans="1:7">
      <c r="A5" t="s">
        <v>28</v>
      </c>
      <c r="B5" s="1" t="s">
        <v>29</v>
      </c>
      <c r="C5" t="s">
        <v>16</v>
      </c>
      <c r="F5" s="2" t="s">
        <v>169</v>
      </c>
      <c r="G5" s="3">
        <v>10000</v>
      </c>
    </row>
    <row r="6" spans="1:7">
      <c r="A6" t="s">
        <v>82</v>
      </c>
      <c r="B6" s="1" t="s">
        <v>33</v>
      </c>
      <c r="C6" s="24" t="s">
        <v>16</v>
      </c>
      <c r="F6" s="2" t="s">
        <v>31</v>
      </c>
      <c r="G6" s="3">
        <v>2000</v>
      </c>
    </row>
    <row r="7" spans="1:7">
      <c r="A7" t="s">
        <v>35</v>
      </c>
      <c r="B7" s="1" t="s">
        <v>36</v>
      </c>
      <c r="C7" t="s">
        <v>16</v>
      </c>
      <c r="F7" s="2" t="s">
        <v>26</v>
      </c>
      <c r="G7" s="3">
        <v>11000</v>
      </c>
    </row>
    <row r="8" spans="1:7">
      <c r="A8" t="s">
        <v>39</v>
      </c>
      <c r="B8" s="1">
        <v>101</v>
      </c>
      <c r="C8" t="s">
        <v>16</v>
      </c>
      <c r="F8" s="2" t="s">
        <v>172</v>
      </c>
      <c r="G8" s="3">
        <v>13779</v>
      </c>
    </row>
    <row r="9" spans="1:7">
      <c r="A9" t="s">
        <v>41</v>
      </c>
      <c r="B9" s="1">
        <v>102</v>
      </c>
      <c r="C9" t="s">
        <v>16</v>
      </c>
      <c r="F9" s="2" t="s">
        <v>217</v>
      </c>
      <c r="G9" s="3">
        <v>2000</v>
      </c>
    </row>
    <row r="10" spans="1:7">
      <c r="A10" t="s">
        <v>218</v>
      </c>
      <c r="B10" s="1">
        <v>103</v>
      </c>
      <c r="C10" t="s">
        <v>16</v>
      </c>
      <c r="F10" s="2" t="s">
        <v>219</v>
      </c>
      <c r="G10" s="3">
        <v>8350</v>
      </c>
    </row>
    <row r="11" spans="1:7">
      <c r="A11" t="s">
        <v>45</v>
      </c>
      <c r="B11" s="1">
        <v>104</v>
      </c>
      <c r="C11" t="s">
        <v>16</v>
      </c>
      <c r="F11" s="2" t="s">
        <v>205</v>
      </c>
      <c r="G11" s="3">
        <v>1500</v>
      </c>
    </row>
    <row r="12" spans="1:7">
      <c r="A12" t="s">
        <v>82</v>
      </c>
      <c r="B12" s="1">
        <v>105</v>
      </c>
      <c r="C12" t="s">
        <v>16</v>
      </c>
      <c r="F12" s="2"/>
      <c r="G12" s="3"/>
    </row>
    <row r="13" spans="1:7">
      <c r="A13" t="s">
        <v>49</v>
      </c>
      <c r="B13" s="1">
        <v>106</v>
      </c>
      <c r="C13" t="s">
        <v>16</v>
      </c>
      <c r="F13" s="2"/>
      <c r="G13" s="3"/>
    </row>
    <row r="14" spans="1:7">
      <c r="A14" t="s">
        <v>50</v>
      </c>
      <c r="B14" s="1">
        <v>201</v>
      </c>
      <c r="C14" t="s">
        <v>16</v>
      </c>
      <c r="F14" s="2"/>
      <c r="G14" s="2"/>
    </row>
    <row r="15" spans="1:7" ht="15.75" thickBot="1">
      <c r="A15" t="s">
        <v>83</v>
      </c>
      <c r="B15" s="1">
        <v>202</v>
      </c>
      <c r="C15" t="s">
        <v>16</v>
      </c>
      <c r="F15" s="30" t="s">
        <v>48</v>
      </c>
      <c r="G15" s="29">
        <f>SUM(G5:G14)</f>
        <v>48629</v>
      </c>
    </row>
    <row r="16" spans="1:7" ht="15.75" thickBot="1">
      <c r="A16" t="s">
        <v>54</v>
      </c>
      <c r="B16" s="1">
        <v>203</v>
      </c>
      <c r="F16" s="32" t="s">
        <v>127</v>
      </c>
      <c r="G16" s="28">
        <f>G15/24</f>
        <v>2026.2083333333333</v>
      </c>
    </row>
    <row r="17" spans="1:3">
      <c r="A17" t="s">
        <v>56</v>
      </c>
      <c r="B17" s="1">
        <v>204</v>
      </c>
      <c r="C17" t="s">
        <v>16</v>
      </c>
    </row>
    <row r="18" spans="1:3">
      <c r="A18" t="s">
        <v>49</v>
      </c>
      <c r="B18" s="1">
        <v>205</v>
      </c>
      <c r="C18" t="s">
        <v>16</v>
      </c>
    </row>
    <row r="19" spans="1:3">
      <c r="A19" t="s">
        <v>49</v>
      </c>
      <c r="B19" s="1">
        <v>206</v>
      </c>
      <c r="C19" t="s">
        <v>16</v>
      </c>
    </row>
    <row r="20" spans="1:3">
      <c r="A20" t="s">
        <v>220</v>
      </c>
      <c r="B20" s="1">
        <v>301</v>
      </c>
      <c r="C20" t="s">
        <v>16</v>
      </c>
    </row>
    <row r="21" spans="1:3">
      <c r="A21" t="s">
        <v>59</v>
      </c>
      <c r="B21" s="1">
        <v>302</v>
      </c>
      <c r="C21" t="s">
        <v>16</v>
      </c>
    </row>
    <row r="22" spans="1:3">
      <c r="A22" t="s">
        <v>213</v>
      </c>
      <c r="B22" s="1">
        <v>303</v>
      </c>
      <c r="C22" t="s">
        <v>16</v>
      </c>
    </row>
    <row r="23" spans="1:3">
      <c r="A23" t="s">
        <v>160</v>
      </c>
      <c r="B23" s="1">
        <v>304</v>
      </c>
      <c r="C23" t="s">
        <v>16</v>
      </c>
    </row>
    <row r="24" spans="1:3">
      <c r="A24" t="s">
        <v>18</v>
      </c>
      <c r="B24" s="1">
        <v>305</v>
      </c>
      <c r="C24" t="s">
        <v>16</v>
      </c>
    </row>
    <row r="25" spans="1:3">
      <c r="A25" t="s">
        <v>83</v>
      </c>
      <c r="B25" s="1">
        <v>306</v>
      </c>
      <c r="C25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3DC9-5B24-48D9-813B-3C0915D280D5}">
  <dimension ref="A1:K25"/>
  <sheetViews>
    <sheetView topLeftCell="A6" workbookViewId="0">
      <selection activeCell="B25" sqref="B25"/>
    </sheetView>
  </sheetViews>
  <sheetFormatPr defaultRowHeight="15"/>
  <cols>
    <col min="1" max="1" width="15.140625" customWidth="1"/>
    <col min="3" max="3" width="14.28515625" bestFit="1" customWidth="1"/>
    <col min="4" max="4" width="9.140625" customWidth="1"/>
    <col min="8" max="8" width="27.7109375" bestFit="1" customWidth="1"/>
  </cols>
  <sheetData>
    <row r="1" spans="1:11">
      <c r="A1" s="4" t="s">
        <v>0</v>
      </c>
      <c r="B1" s="4" t="s">
        <v>1</v>
      </c>
      <c r="C1" s="4" t="s">
        <v>221</v>
      </c>
      <c r="D1" s="4" t="s">
        <v>222</v>
      </c>
    </row>
    <row r="2" spans="1:11">
      <c r="A2" t="s">
        <v>14</v>
      </c>
      <c r="B2" s="1" t="s">
        <v>15</v>
      </c>
      <c r="C2" s="1"/>
      <c r="D2" t="s">
        <v>61</v>
      </c>
    </row>
    <row r="3" spans="1:11">
      <c r="A3" t="s">
        <v>18</v>
      </c>
      <c r="B3" s="1" t="s">
        <v>19</v>
      </c>
      <c r="C3" s="1"/>
      <c r="D3" t="s">
        <v>61</v>
      </c>
    </row>
    <row r="4" spans="1:11">
      <c r="A4" t="s">
        <v>215</v>
      </c>
      <c r="B4" s="1" t="s">
        <v>24</v>
      </c>
      <c r="C4" s="1">
        <v>9849126387</v>
      </c>
      <c r="D4" t="s">
        <v>61</v>
      </c>
    </row>
    <row r="5" spans="1:11">
      <c r="A5" t="s">
        <v>28</v>
      </c>
      <c r="B5" s="1" t="s">
        <v>29</v>
      </c>
      <c r="C5" s="1">
        <v>9550793576</v>
      </c>
      <c r="D5" t="s">
        <v>61</v>
      </c>
    </row>
    <row r="6" spans="1:11">
      <c r="A6" t="s">
        <v>223</v>
      </c>
      <c r="B6" s="1" t="s">
        <v>33</v>
      </c>
      <c r="C6" s="1">
        <v>9666681133</v>
      </c>
      <c r="D6" s="24" t="s">
        <v>61</v>
      </c>
      <c r="H6" s="30" t="s">
        <v>224</v>
      </c>
      <c r="I6" s="31" t="s">
        <v>120</v>
      </c>
    </row>
    <row r="7" spans="1:11">
      <c r="A7" t="s">
        <v>35</v>
      </c>
      <c r="B7" s="1" t="s">
        <v>36</v>
      </c>
      <c r="C7" s="1"/>
      <c r="D7" t="s">
        <v>61</v>
      </c>
      <c r="H7" s="2" t="s">
        <v>225</v>
      </c>
      <c r="I7" s="3">
        <v>11480</v>
      </c>
      <c r="J7" t="s">
        <v>226</v>
      </c>
      <c r="K7">
        <v>11480</v>
      </c>
    </row>
    <row r="8" spans="1:11">
      <c r="A8" t="s">
        <v>39</v>
      </c>
      <c r="B8" s="1">
        <v>101</v>
      </c>
      <c r="C8" s="1">
        <v>7330902695</v>
      </c>
      <c r="D8" t="s">
        <v>61</v>
      </c>
      <c r="H8" s="2" t="s">
        <v>227</v>
      </c>
      <c r="I8" s="3">
        <v>10000</v>
      </c>
      <c r="J8" t="s">
        <v>226</v>
      </c>
      <c r="K8">
        <v>10000</v>
      </c>
    </row>
    <row r="9" spans="1:11">
      <c r="A9" t="s">
        <v>41</v>
      </c>
      <c r="B9" s="1">
        <v>102</v>
      </c>
      <c r="C9" s="1">
        <v>8686311223</v>
      </c>
      <c r="D9" t="s">
        <v>61</v>
      </c>
      <c r="H9" s="2" t="s">
        <v>26</v>
      </c>
      <c r="I9" s="3">
        <v>11000</v>
      </c>
      <c r="K9">
        <v>6000</v>
      </c>
    </row>
    <row r="10" spans="1:11">
      <c r="A10" t="s">
        <v>218</v>
      </c>
      <c r="B10" s="1">
        <v>103</v>
      </c>
      <c r="C10" s="1">
        <v>9030534566</v>
      </c>
      <c r="D10" t="s">
        <v>61</v>
      </c>
      <c r="H10" s="2" t="s">
        <v>228</v>
      </c>
      <c r="I10" s="3">
        <v>6000</v>
      </c>
      <c r="K10">
        <v>6500</v>
      </c>
    </row>
    <row r="11" spans="1:11">
      <c r="A11" t="s">
        <v>45</v>
      </c>
      <c r="B11" s="1">
        <v>104</v>
      </c>
      <c r="C11" s="1">
        <v>9014320284</v>
      </c>
      <c r="D11" t="s">
        <v>61</v>
      </c>
      <c r="H11" s="2" t="s">
        <v>172</v>
      </c>
      <c r="I11" s="3">
        <v>14004</v>
      </c>
      <c r="K11">
        <f>SUM(K7:K10)</f>
        <v>33980</v>
      </c>
    </row>
    <row r="12" spans="1:11">
      <c r="A12" t="s">
        <v>82</v>
      </c>
      <c r="B12" s="1">
        <v>105</v>
      </c>
      <c r="C12" s="1">
        <v>9010701595</v>
      </c>
      <c r="D12" t="s">
        <v>61</v>
      </c>
      <c r="H12" s="2" t="s">
        <v>229</v>
      </c>
      <c r="I12" s="3">
        <v>6500</v>
      </c>
    </row>
    <row r="13" spans="1:11">
      <c r="A13" t="s">
        <v>230</v>
      </c>
      <c r="B13" s="1">
        <v>106</v>
      </c>
      <c r="C13" s="1">
        <v>9246345941</v>
      </c>
      <c r="D13" t="s">
        <v>61</v>
      </c>
      <c r="H13" s="2" t="s">
        <v>205</v>
      </c>
      <c r="I13" s="3">
        <v>500</v>
      </c>
    </row>
    <row r="14" spans="1:11">
      <c r="A14" t="s">
        <v>50</v>
      </c>
      <c r="B14" s="1">
        <v>201</v>
      </c>
      <c r="C14" s="1"/>
      <c r="D14" t="s">
        <v>61</v>
      </c>
      <c r="H14" s="2" t="s">
        <v>31</v>
      </c>
      <c r="I14" s="3">
        <v>2000</v>
      </c>
    </row>
    <row r="15" spans="1:11">
      <c r="A15" t="s">
        <v>83</v>
      </c>
      <c r="B15" s="1">
        <v>202</v>
      </c>
      <c r="C15" s="1">
        <v>9949416293</v>
      </c>
      <c r="D15" t="s">
        <v>61</v>
      </c>
      <c r="H15" s="2" t="s">
        <v>231</v>
      </c>
      <c r="I15" s="3">
        <v>1500</v>
      </c>
    </row>
    <row r="16" spans="1:11">
      <c r="A16" t="s">
        <v>54</v>
      </c>
      <c r="B16" s="1">
        <v>203</v>
      </c>
      <c r="C16" s="1">
        <v>9849301636</v>
      </c>
      <c r="H16" s="2"/>
      <c r="I16" s="2"/>
    </row>
    <row r="17" spans="1:9" ht="15.75" thickBot="1">
      <c r="A17" t="s">
        <v>56</v>
      </c>
      <c r="B17" s="1">
        <v>204</v>
      </c>
      <c r="C17" s="1"/>
      <c r="D17" t="s">
        <v>61</v>
      </c>
      <c r="H17" s="30" t="s">
        <v>48</v>
      </c>
      <c r="I17" s="29">
        <f>SUM(I7:I16)</f>
        <v>62984</v>
      </c>
    </row>
    <row r="18" spans="1:9" ht="15.75" thickBot="1">
      <c r="A18" t="s">
        <v>230</v>
      </c>
      <c r="B18" s="1">
        <v>205</v>
      </c>
      <c r="C18" s="1">
        <v>9246345941</v>
      </c>
      <c r="D18" t="s">
        <v>61</v>
      </c>
      <c r="H18" s="32" t="s">
        <v>127</v>
      </c>
      <c r="I18" s="28">
        <f>I17/24</f>
        <v>2624.3333333333335</v>
      </c>
    </row>
    <row r="19" spans="1:9">
      <c r="A19" t="s">
        <v>230</v>
      </c>
      <c r="B19" s="1">
        <v>206</v>
      </c>
      <c r="C19" s="1">
        <v>9246345941</v>
      </c>
      <c r="D19" t="s">
        <v>61</v>
      </c>
    </row>
    <row r="20" spans="1:9">
      <c r="A20" t="s">
        <v>220</v>
      </c>
      <c r="B20" s="1">
        <v>301</v>
      </c>
      <c r="C20" s="1">
        <v>7799223897</v>
      </c>
      <c r="D20" t="s">
        <v>61</v>
      </c>
    </row>
    <row r="21" spans="1:9">
      <c r="A21" t="s">
        <v>59</v>
      </c>
      <c r="B21" s="1">
        <v>302</v>
      </c>
      <c r="C21" s="1">
        <v>9492472697</v>
      </c>
      <c r="D21" t="s">
        <v>61</v>
      </c>
    </row>
    <row r="22" spans="1:9">
      <c r="A22" t="s">
        <v>213</v>
      </c>
      <c r="B22" s="1">
        <v>303</v>
      </c>
      <c r="C22" s="1">
        <v>9566647502</v>
      </c>
      <c r="D22" t="s">
        <v>61</v>
      </c>
    </row>
    <row r="23" spans="1:9">
      <c r="A23" t="s">
        <v>160</v>
      </c>
      <c r="B23" s="1">
        <v>304</v>
      </c>
      <c r="C23" s="1">
        <v>9390269644</v>
      </c>
      <c r="D23" t="s">
        <v>61</v>
      </c>
    </row>
    <row r="24" spans="1:9">
      <c r="A24" t="s">
        <v>18</v>
      </c>
      <c r="B24" s="1">
        <v>305</v>
      </c>
      <c r="C24" s="1"/>
      <c r="D24" t="s">
        <v>61</v>
      </c>
    </row>
    <row r="25" spans="1:9">
      <c r="A25" t="s">
        <v>83</v>
      </c>
      <c r="B25" s="1">
        <v>306</v>
      </c>
      <c r="C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8D3E-8631-4E41-A0B0-7C637DA19DF4}">
  <dimension ref="A1:J26"/>
  <sheetViews>
    <sheetView topLeftCell="B5" workbookViewId="0">
      <selection activeCell="F16" sqref="F16"/>
    </sheetView>
  </sheetViews>
  <sheetFormatPr defaultRowHeight="15"/>
  <cols>
    <col min="4" max="4" width="18.28515625" customWidth="1"/>
    <col min="6" max="6" width="35.85546875" bestFit="1" customWidth="1"/>
    <col min="9" max="9" width="46.7109375" bestFit="1" customWidth="1"/>
  </cols>
  <sheetData>
    <row r="1" spans="1:10">
      <c r="A1" s="4" t="s">
        <v>0</v>
      </c>
      <c r="B1" s="4" t="s">
        <v>1</v>
      </c>
      <c r="C1" s="4" t="s">
        <v>3</v>
      </c>
      <c r="D1" s="4" t="s">
        <v>60</v>
      </c>
      <c r="G1" s="1"/>
    </row>
    <row r="2" spans="1:10" ht="21.75" thickBot="1">
      <c r="A2" t="s">
        <v>14</v>
      </c>
      <c r="B2" s="1" t="s">
        <v>15</v>
      </c>
      <c r="C2" t="s">
        <v>16</v>
      </c>
      <c r="D2">
        <v>2556</v>
      </c>
      <c r="G2" s="1"/>
      <c r="I2" s="54" t="s">
        <v>17</v>
      </c>
      <c r="J2" s="54"/>
    </row>
    <row r="3" spans="1:10" ht="15.75" thickBot="1">
      <c r="A3" t="s">
        <v>18</v>
      </c>
      <c r="B3" s="1" t="s">
        <v>19</v>
      </c>
      <c r="C3" s="24" t="s">
        <v>61</v>
      </c>
      <c r="D3">
        <v>2556</v>
      </c>
      <c r="E3" s="55" t="s">
        <v>62</v>
      </c>
      <c r="F3" s="56"/>
      <c r="G3" s="57"/>
      <c r="I3" s="5" t="s">
        <v>63</v>
      </c>
      <c r="J3" s="7" t="s">
        <v>22</v>
      </c>
    </row>
    <row r="4" spans="1:10">
      <c r="A4" t="s">
        <v>23</v>
      </c>
      <c r="B4" s="1" t="s">
        <v>24</v>
      </c>
      <c r="C4" s="24" t="s">
        <v>64</v>
      </c>
      <c r="D4">
        <v>2556</v>
      </c>
      <c r="E4" s="58" t="s">
        <v>25</v>
      </c>
      <c r="F4" s="20" t="s">
        <v>26</v>
      </c>
      <c r="G4" s="13">
        <v>9500</v>
      </c>
      <c r="I4" s="2" t="s">
        <v>65</v>
      </c>
      <c r="J4" s="3">
        <v>27900</v>
      </c>
    </row>
    <row r="5" spans="1:10">
      <c r="A5" t="s">
        <v>28</v>
      </c>
      <c r="B5" s="1" t="s">
        <v>29</v>
      </c>
      <c r="C5" t="s">
        <v>16</v>
      </c>
      <c r="D5">
        <v>2556</v>
      </c>
      <c r="E5" s="59"/>
      <c r="F5" s="11" t="s">
        <v>30</v>
      </c>
      <c r="G5" s="14">
        <v>9937</v>
      </c>
      <c r="I5" s="2" t="s">
        <v>31</v>
      </c>
      <c r="J5" s="3">
        <v>1200</v>
      </c>
    </row>
    <row r="6" spans="1:10">
      <c r="A6" t="s">
        <v>32</v>
      </c>
      <c r="B6" s="1" t="s">
        <v>33</v>
      </c>
      <c r="C6" s="24" t="s">
        <v>16</v>
      </c>
      <c r="D6">
        <v>2556</v>
      </c>
      <c r="E6" s="59"/>
      <c r="F6" s="11" t="s">
        <v>66</v>
      </c>
      <c r="G6" s="14">
        <v>6600</v>
      </c>
      <c r="I6" s="2" t="s">
        <v>67</v>
      </c>
      <c r="J6" s="3">
        <v>1000</v>
      </c>
    </row>
    <row r="7" spans="1:10">
      <c r="A7" t="s">
        <v>35</v>
      </c>
      <c r="B7" s="1" t="s">
        <v>36</v>
      </c>
      <c r="C7" s="24" t="s">
        <v>16</v>
      </c>
      <c r="D7">
        <v>2556</v>
      </c>
      <c r="E7" s="59"/>
      <c r="F7" s="12" t="s">
        <v>37</v>
      </c>
      <c r="G7" s="15">
        <f>SUM(G4:G6)</f>
        <v>26037</v>
      </c>
      <c r="I7" s="2" t="s">
        <v>68</v>
      </c>
      <c r="J7" s="3">
        <v>800</v>
      </c>
    </row>
    <row r="8" spans="1:10" ht="15.75" thickBot="1">
      <c r="A8" t="s">
        <v>39</v>
      </c>
      <c r="B8" s="1">
        <v>101</v>
      </c>
      <c r="C8" s="24" t="s">
        <v>16</v>
      </c>
      <c r="D8">
        <v>2556</v>
      </c>
      <c r="E8" s="60"/>
      <c r="F8" s="21" t="s">
        <v>40</v>
      </c>
      <c r="G8" s="22">
        <f>G7/24</f>
        <v>1084.875</v>
      </c>
      <c r="I8" s="2"/>
      <c r="J8" s="3"/>
    </row>
    <row r="9" spans="1:10">
      <c r="A9" t="s">
        <v>41</v>
      </c>
      <c r="B9" s="1">
        <v>102</v>
      </c>
      <c r="C9" s="24" t="s">
        <v>16</v>
      </c>
      <c r="D9">
        <v>2556</v>
      </c>
      <c r="E9" s="61" t="s">
        <v>17</v>
      </c>
      <c r="F9" s="10" t="s">
        <v>42</v>
      </c>
      <c r="G9" s="19">
        <f>J11</f>
        <v>30900</v>
      </c>
      <c r="I9" s="2"/>
      <c r="J9" s="3"/>
    </row>
    <row r="10" spans="1:10" ht="15.75" thickBot="1">
      <c r="A10" t="s">
        <v>43</v>
      </c>
      <c r="B10" s="1">
        <v>103</v>
      </c>
      <c r="C10" s="24" t="s">
        <v>69</v>
      </c>
      <c r="D10">
        <v>1085</v>
      </c>
      <c r="E10" s="60"/>
      <c r="F10" s="21" t="s">
        <v>70</v>
      </c>
      <c r="G10" s="22">
        <f>G9/21</f>
        <v>1471.4285714285713</v>
      </c>
      <c r="I10" s="2"/>
      <c r="J10" s="2"/>
    </row>
    <row r="11" spans="1:10" ht="16.5" thickBot="1">
      <c r="A11" t="s">
        <v>45</v>
      </c>
      <c r="B11" s="1">
        <v>104</v>
      </c>
      <c r="C11" s="24" t="s">
        <v>16</v>
      </c>
      <c r="D11">
        <v>2556</v>
      </c>
      <c r="E11" s="16" t="s">
        <v>46</v>
      </c>
      <c r="F11" s="17" t="s">
        <v>47</v>
      </c>
      <c r="G11" s="18">
        <f>G8+G10</f>
        <v>2556.3035714285716</v>
      </c>
      <c r="I11" s="5" t="s">
        <v>48</v>
      </c>
      <c r="J11" s="6">
        <f>SUM(J4:J9)</f>
        <v>30900</v>
      </c>
    </row>
    <row r="12" spans="1:10">
      <c r="A12" t="s">
        <v>71</v>
      </c>
      <c r="B12" s="1">
        <v>105</v>
      </c>
      <c r="C12" s="24" t="s">
        <v>16</v>
      </c>
      <c r="D12">
        <v>2556</v>
      </c>
      <c r="G12" s="1"/>
    </row>
    <row r="13" spans="1:10">
      <c r="A13" t="s">
        <v>49</v>
      </c>
      <c r="B13" s="1">
        <v>106</v>
      </c>
      <c r="C13" s="24" t="s">
        <v>16</v>
      </c>
      <c r="D13">
        <v>2556</v>
      </c>
      <c r="G13" s="1"/>
    </row>
    <row r="14" spans="1:10">
      <c r="A14" t="s">
        <v>50</v>
      </c>
      <c r="B14" s="1">
        <v>201</v>
      </c>
      <c r="C14" s="24" t="s">
        <v>61</v>
      </c>
      <c r="D14">
        <v>2556</v>
      </c>
      <c r="G14" s="8"/>
      <c r="J14" s="9"/>
    </row>
    <row r="15" spans="1:10">
      <c r="A15" t="s">
        <v>72</v>
      </c>
      <c r="B15" s="1">
        <v>202</v>
      </c>
      <c r="C15" s="24" t="s">
        <v>16</v>
      </c>
      <c r="D15">
        <v>2556</v>
      </c>
      <c r="F15" t="s">
        <v>46</v>
      </c>
      <c r="G15" s="8">
        <f>SUM(J11+G7)</f>
        <v>56937</v>
      </c>
    </row>
    <row r="16" spans="1:10">
      <c r="A16" t="s">
        <v>54</v>
      </c>
      <c r="B16" s="1">
        <v>203</v>
      </c>
      <c r="C16" s="24" t="s">
        <v>16</v>
      </c>
      <c r="D16">
        <v>2556</v>
      </c>
      <c r="G16" s="8">
        <f>SUM(G15-G6)</f>
        <v>50337</v>
      </c>
      <c r="I16">
        <f>SUM(3255+53676)</f>
        <v>56931</v>
      </c>
    </row>
    <row r="17" spans="1:7">
      <c r="A17" t="s">
        <v>56</v>
      </c>
      <c r="B17" s="1">
        <v>204</v>
      </c>
      <c r="C17" s="24" t="s">
        <v>16</v>
      </c>
      <c r="D17">
        <v>2556</v>
      </c>
      <c r="G17" s="8"/>
    </row>
    <row r="18" spans="1:7">
      <c r="A18" t="s">
        <v>49</v>
      </c>
      <c r="B18" s="1">
        <v>205</v>
      </c>
      <c r="C18" s="24" t="s">
        <v>16</v>
      </c>
      <c r="D18">
        <v>2556</v>
      </c>
      <c r="G18" s="1"/>
    </row>
    <row r="19" spans="1:7">
      <c r="A19" t="s">
        <v>49</v>
      </c>
      <c r="B19" s="1">
        <v>206</v>
      </c>
      <c r="C19" s="24" t="s">
        <v>16</v>
      </c>
      <c r="D19">
        <v>2556</v>
      </c>
      <c r="F19" s="27">
        <f>SUM(70000-G15)</f>
        <v>13063</v>
      </c>
      <c r="G19" s="23"/>
    </row>
    <row r="20" spans="1:7">
      <c r="A20" t="s">
        <v>43</v>
      </c>
      <c r="B20" s="1">
        <v>301</v>
      </c>
      <c r="C20" s="24" t="s">
        <v>16</v>
      </c>
      <c r="D20">
        <v>2556</v>
      </c>
      <c r="G20" s="1"/>
    </row>
    <row r="21" spans="1:7">
      <c r="A21" t="s">
        <v>59</v>
      </c>
      <c r="B21" s="1">
        <v>302</v>
      </c>
      <c r="C21" s="24" t="s">
        <v>16</v>
      </c>
      <c r="D21">
        <v>2556</v>
      </c>
      <c r="G21" s="1"/>
    </row>
    <row r="22" spans="1:7">
      <c r="A22" t="s">
        <v>43</v>
      </c>
      <c r="B22" s="1">
        <v>303</v>
      </c>
      <c r="C22" s="24" t="s">
        <v>69</v>
      </c>
      <c r="D22">
        <v>1085</v>
      </c>
      <c r="G22" s="1"/>
    </row>
    <row r="23" spans="1:7">
      <c r="A23" t="s">
        <v>73</v>
      </c>
      <c r="B23" s="1">
        <v>304</v>
      </c>
      <c r="C23" s="24" t="s">
        <v>16</v>
      </c>
      <c r="D23">
        <v>1085</v>
      </c>
      <c r="G23" s="1"/>
    </row>
    <row r="24" spans="1:7">
      <c r="A24" t="s">
        <v>18</v>
      </c>
      <c r="B24" s="1">
        <v>305</v>
      </c>
      <c r="C24" s="24" t="s">
        <v>61</v>
      </c>
      <c r="D24">
        <v>2556</v>
      </c>
      <c r="G24" s="1"/>
    </row>
    <row r="25" spans="1:7">
      <c r="A25" t="s">
        <v>52</v>
      </c>
      <c r="B25" s="1">
        <v>306</v>
      </c>
      <c r="C25" s="24" t="s">
        <v>61</v>
      </c>
      <c r="D25">
        <v>2556</v>
      </c>
      <c r="G25" s="1"/>
    </row>
    <row r="26" spans="1:7">
      <c r="D26">
        <f>SUM(D2:D25)</f>
        <v>56931</v>
      </c>
    </row>
  </sheetData>
  <mergeCells count="4">
    <mergeCell ref="I2:J2"/>
    <mergeCell ref="E3:G3"/>
    <mergeCell ref="E4:E8"/>
    <mergeCell ref="E9:E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5180-2806-4235-A35F-F15BFA353FBE}">
  <dimension ref="A1:Z25"/>
  <sheetViews>
    <sheetView topLeftCell="D6" workbookViewId="0">
      <selection activeCell="G23" sqref="G23"/>
    </sheetView>
  </sheetViews>
  <sheetFormatPr defaultRowHeight="15"/>
  <cols>
    <col min="1" max="1" width="16.7109375" hidden="1" customWidth="1"/>
    <col min="2" max="2" width="0" hidden="1" customWidth="1"/>
    <col min="3" max="3" width="14.28515625" hidden="1" customWidth="1"/>
    <col min="4" max="4" width="16.7109375" bestFit="1" customWidth="1"/>
    <col min="5" max="5" width="4.28515625" bestFit="1" customWidth="1"/>
    <col min="6" max="6" width="14.28515625" bestFit="1" customWidth="1"/>
    <col min="9" max="9" width="27.7109375" bestFit="1" customWidth="1"/>
    <col min="13" max="13" width="15.7109375" bestFit="1" customWidth="1"/>
    <col min="16" max="16" width="33.42578125" bestFit="1" customWidth="1"/>
  </cols>
  <sheetData>
    <row r="1" spans="1:26">
      <c r="A1" s="4" t="s">
        <v>0</v>
      </c>
      <c r="B1" s="4" t="s">
        <v>1</v>
      </c>
      <c r="C1" s="4" t="s">
        <v>221</v>
      </c>
      <c r="D1" s="4" t="s">
        <v>0</v>
      </c>
      <c r="E1" s="4" t="s">
        <v>1</v>
      </c>
      <c r="F1" s="4" t="s">
        <v>221</v>
      </c>
    </row>
    <row r="2" spans="1:26">
      <c r="A2" t="s">
        <v>14</v>
      </c>
      <c r="B2" s="1" t="s">
        <v>15</v>
      </c>
      <c r="C2" s="1"/>
      <c r="D2" t="s">
        <v>14</v>
      </c>
      <c r="E2" s="1" t="s">
        <v>15</v>
      </c>
      <c r="F2" s="1"/>
      <c r="G2" s="49" t="s">
        <v>16</v>
      </c>
    </row>
    <row r="3" spans="1:26">
      <c r="A3" t="s">
        <v>18</v>
      </c>
      <c r="B3" s="1" t="s">
        <v>19</v>
      </c>
      <c r="C3" s="1"/>
      <c r="D3" t="s">
        <v>18</v>
      </c>
      <c r="E3" s="1" t="s">
        <v>19</v>
      </c>
      <c r="F3" s="1"/>
      <c r="G3" s="49" t="s">
        <v>16</v>
      </c>
    </row>
    <row r="4" spans="1:26">
      <c r="A4" t="s">
        <v>215</v>
      </c>
      <c r="B4" s="1" t="s">
        <v>24</v>
      </c>
      <c r="C4" s="1">
        <v>9849126387</v>
      </c>
      <c r="D4" t="s">
        <v>215</v>
      </c>
      <c r="E4" s="1" t="s">
        <v>24</v>
      </c>
      <c r="F4" s="1">
        <v>9849126387</v>
      </c>
      <c r="G4" s="49" t="s">
        <v>16</v>
      </c>
    </row>
    <row r="5" spans="1:26">
      <c r="A5" t="s">
        <v>28</v>
      </c>
      <c r="B5" s="1" t="s">
        <v>29</v>
      </c>
      <c r="C5" s="1">
        <v>9550793576</v>
      </c>
      <c r="D5" t="s">
        <v>28</v>
      </c>
      <c r="E5" s="1" t="s">
        <v>29</v>
      </c>
      <c r="F5" s="1">
        <v>9550793576</v>
      </c>
      <c r="G5" t="s">
        <v>232</v>
      </c>
    </row>
    <row r="6" spans="1:26">
      <c r="A6" t="s">
        <v>223</v>
      </c>
      <c r="B6" s="1" t="s">
        <v>33</v>
      </c>
      <c r="C6" s="1">
        <v>9666681133</v>
      </c>
      <c r="D6" t="s">
        <v>223</v>
      </c>
      <c r="E6" s="1" t="s">
        <v>33</v>
      </c>
      <c r="F6" s="1">
        <v>9666681133</v>
      </c>
      <c r="G6" s="24" t="s">
        <v>61</v>
      </c>
    </row>
    <row r="7" spans="1:26">
      <c r="A7" t="s">
        <v>35</v>
      </c>
      <c r="B7" s="1" t="s">
        <v>36</v>
      </c>
      <c r="C7" s="1"/>
      <c r="D7" t="s">
        <v>35</v>
      </c>
      <c r="E7" s="1" t="s">
        <v>36</v>
      </c>
      <c r="F7" s="1"/>
      <c r="G7" s="49" t="s">
        <v>16</v>
      </c>
      <c r="I7" s="30" t="s">
        <v>233</v>
      </c>
      <c r="J7" s="31" t="s">
        <v>120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t="s">
        <v>39</v>
      </c>
      <c r="B8" s="1">
        <v>101</v>
      </c>
      <c r="C8" s="1">
        <v>7330902695</v>
      </c>
      <c r="D8" t="s">
        <v>39</v>
      </c>
      <c r="E8" s="1">
        <v>101</v>
      </c>
      <c r="F8" s="1">
        <v>7330902695</v>
      </c>
      <c r="G8" t="s">
        <v>16</v>
      </c>
      <c r="I8" s="2" t="s">
        <v>227</v>
      </c>
      <c r="J8" s="3">
        <v>10000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t="s">
        <v>41</v>
      </c>
      <c r="B9" s="1">
        <v>102</v>
      </c>
      <c r="C9" s="1">
        <v>8686311223</v>
      </c>
      <c r="D9" t="s">
        <v>41</v>
      </c>
      <c r="E9" s="1">
        <v>102</v>
      </c>
      <c r="F9" s="1">
        <v>8686311223</v>
      </c>
      <c r="G9" s="24" t="s">
        <v>16</v>
      </c>
      <c r="I9" s="2" t="s">
        <v>26</v>
      </c>
      <c r="J9" s="3">
        <v>11000</v>
      </c>
    </row>
    <row r="10" spans="1:26">
      <c r="A10" t="s">
        <v>218</v>
      </c>
      <c r="B10" s="1">
        <v>103</v>
      </c>
      <c r="C10" s="1">
        <v>9030534566</v>
      </c>
      <c r="D10" t="s">
        <v>218</v>
      </c>
      <c r="E10" s="1">
        <v>103</v>
      </c>
      <c r="F10" s="1">
        <v>9030534566</v>
      </c>
      <c r="G10" s="24" t="s">
        <v>16</v>
      </c>
      <c r="I10" s="2" t="s">
        <v>172</v>
      </c>
      <c r="J10" s="3">
        <v>13614</v>
      </c>
      <c r="M10" s="2" t="s">
        <v>195</v>
      </c>
      <c r="N10" s="2">
        <v>203</v>
      </c>
    </row>
    <row r="11" spans="1:26">
      <c r="A11" t="s">
        <v>45</v>
      </c>
      <c r="B11" s="1">
        <v>104</v>
      </c>
      <c r="C11" s="1">
        <v>9014320284</v>
      </c>
      <c r="D11" t="s">
        <v>45</v>
      </c>
      <c r="E11" s="1">
        <v>104</v>
      </c>
      <c r="F11" s="1">
        <v>9014320284</v>
      </c>
      <c r="G11" s="24" t="s">
        <v>16</v>
      </c>
      <c r="I11" s="2" t="s">
        <v>229</v>
      </c>
      <c r="J11" s="3">
        <v>6500</v>
      </c>
      <c r="M11" s="2" t="s">
        <v>234</v>
      </c>
      <c r="N11" s="2">
        <v>2556</v>
      </c>
    </row>
    <row r="12" spans="1:26">
      <c r="A12" t="s">
        <v>82</v>
      </c>
      <c r="B12" s="1">
        <v>105</v>
      </c>
      <c r="C12" s="1">
        <v>9010701595</v>
      </c>
      <c r="D12" t="s">
        <v>82</v>
      </c>
      <c r="E12" s="1">
        <v>105</v>
      </c>
      <c r="F12" s="1">
        <v>9010701595</v>
      </c>
      <c r="G12" s="24" t="s">
        <v>16</v>
      </c>
      <c r="I12" s="2" t="s">
        <v>205</v>
      </c>
      <c r="J12" s="3">
        <v>500</v>
      </c>
      <c r="M12" s="2" t="s">
        <v>235</v>
      </c>
      <c r="N12" s="2">
        <v>3873</v>
      </c>
      <c r="P12" s="5" t="s">
        <v>236</v>
      </c>
      <c r="Q12" s="5"/>
    </row>
    <row r="13" spans="1:26">
      <c r="A13" t="s">
        <v>230</v>
      </c>
      <c r="B13" s="1">
        <v>106</v>
      </c>
      <c r="C13" s="1">
        <v>9246345941</v>
      </c>
      <c r="D13" t="s">
        <v>230</v>
      </c>
      <c r="E13" s="1">
        <v>106</v>
      </c>
      <c r="F13" s="1">
        <v>9246345941</v>
      </c>
      <c r="G13" s="24" t="s">
        <v>16</v>
      </c>
      <c r="I13" s="2" t="s">
        <v>31</v>
      </c>
      <c r="J13" s="3">
        <v>2000</v>
      </c>
      <c r="M13" s="2" t="s">
        <v>237</v>
      </c>
      <c r="N13" s="2">
        <v>3546</v>
      </c>
      <c r="P13" s="2">
        <v>203</v>
      </c>
      <c r="Q13" s="2">
        <v>37669</v>
      </c>
    </row>
    <row r="14" spans="1:26">
      <c r="A14" t="s">
        <v>50</v>
      </c>
      <c r="B14" s="1">
        <v>201</v>
      </c>
      <c r="C14" s="1"/>
      <c r="D14" t="s">
        <v>50</v>
      </c>
      <c r="E14" s="1">
        <v>201</v>
      </c>
      <c r="F14" s="1"/>
      <c r="G14" s="24" t="s">
        <v>16</v>
      </c>
      <c r="I14" s="2"/>
      <c r="J14" s="2"/>
      <c r="M14" s="2" t="s">
        <v>238</v>
      </c>
      <c r="N14" s="2">
        <v>2236</v>
      </c>
      <c r="P14" s="2">
        <v>101</v>
      </c>
      <c r="Q14" s="2">
        <v>6467</v>
      </c>
    </row>
    <row r="15" spans="1:26" ht="15.75" thickBot="1">
      <c r="A15" t="s">
        <v>83</v>
      </c>
      <c r="B15" s="1">
        <v>202</v>
      </c>
      <c r="C15" s="1">
        <v>9949416293</v>
      </c>
      <c r="D15" t="s">
        <v>83</v>
      </c>
      <c r="E15" s="1">
        <v>202</v>
      </c>
      <c r="F15" s="1">
        <v>9949416293</v>
      </c>
      <c r="G15" t="s">
        <v>16</v>
      </c>
      <c r="I15" s="30" t="s">
        <v>48</v>
      </c>
      <c r="J15" s="29">
        <f>SUM(J8:J14)</f>
        <v>43614</v>
      </c>
      <c r="M15" s="2" t="s">
        <v>239</v>
      </c>
      <c r="N15" s="2">
        <v>3438</v>
      </c>
      <c r="P15" s="2">
        <v>306</v>
      </c>
      <c r="Q15" s="2">
        <v>4441</v>
      </c>
    </row>
    <row r="16" spans="1:26" ht="15.75" thickBot="1">
      <c r="A16" t="s">
        <v>54</v>
      </c>
      <c r="B16" s="1">
        <v>203</v>
      </c>
      <c r="C16" s="1">
        <v>9849301636</v>
      </c>
      <c r="D16" t="s">
        <v>54</v>
      </c>
      <c r="E16" s="1">
        <v>203</v>
      </c>
      <c r="F16" s="1">
        <v>9849301636</v>
      </c>
      <c r="I16" s="32" t="s">
        <v>127</v>
      </c>
      <c r="J16" s="28">
        <f>J15/24</f>
        <v>1817.25</v>
      </c>
      <c r="M16" s="2" t="s">
        <v>240</v>
      </c>
      <c r="N16" s="2">
        <v>5383</v>
      </c>
      <c r="P16" s="2" t="s">
        <v>241</v>
      </c>
      <c r="Q16" s="2">
        <v>10902</v>
      </c>
    </row>
    <row r="17" spans="1:17">
      <c r="A17" t="s">
        <v>56</v>
      </c>
      <c r="B17" s="1">
        <v>204</v>
      </c>
      <c r="C17" s="1"/>
      <c r="D17" t="s">
        <v>56</v>
      </c>
      <c r="E17" s="1">
        <v>204</v>
      </c>
      <c r="F17" s="1"/>
      <c r="G17" s="24" t="s">
        <v>16</v>
      </c>
      <c r="M17" s="2" t="s">
        <v>9</v>
      </c>
      <c r="N17" s="2">
        <v>3625</v>
      </c>
      <c r="P17" t="s">
        <v>242</v>
      </c>
      <c r="Q17">
        <f>SUM(Q13:Q16)</f>
        <v>59479</v>
      </c>
    </row>
    <row r="18" spans="1:17">
      <c r="A18" t="s">
        <v>230</v>
      </c>
      <c r="B18" s="1">
        <v>205</v>
      </c>
      <c r="C18" s="1">
        <v>9246345941</v>
      </c>
      <c r="D18" t="s">
        <v>230</v>
      </c>
      <c r="E18" s="1">
        <v>205</v>
      </c>
      <c r="F18" s="1">
        <v>9246345941</v>
      </c>
      <c r="G18" s="24" t="s">
        <v>16</v>
      </c>
      <c r="M18" s="2" t="s">
        <v>10</v>
      </c>
      <c r="N18" s="2">
        <v>1871</v>
      </c>
    </row>
    <row r="19" spans="1:17">
      <c r="A19" t="s">
        <v>230</v>
      </c>
      <c r="B19" s="1">
        <v>206</v>
      </c>
      <c r="C19" s="1">
        <v>9246345941</v>
      </c>
      <c r="D19" t="s">
        <v>230</v>
      </c>
      <c r="E19" s="1">
        <v>206</v>
      </c>
      <c r="F19" s="1">
        <v>9246345941</v>
      </c>
      <c r="G19" s="24" t="s">
        <v>16</v>
      </c>
      <c r="M19" s="2" t="s">
        <v>11</v>
      </c>
      <c r="N19" s="2">
        <v>2422</v>
      </c>
      <c r="P19" s="43" t="s">
        <v>243</v>
      </c>
      <c r="Q19" s="43"/>
    </row>
    <row r="20" spans="1:17">
      <c r="A20" t="s">
        <v>220</v>
      </c>
      <c r="B20" s="1">
        <v>301</v>
      </c>
      <c r="C20" s="1">
        <v>7799223897</v>
      </c>
      <c r="D20" t="s">
        <v>220</v>
      </c>
      <c r="E20" s="1">
        <v>301</v>
      </c>
      <c r="F20" s="1">
        <v>7799223897</v>
      </c>
      <c r="G20" t="s">
        <v>232</v>
      </c>
      <c r="M20" s="2" t="s">
        <v>12</v>
      </c>
      <c r="N20" s="2">
        <v>2252</v>
      </c>
      <c r="P20" s="2" t="s">
        <v>244</v>
      </c>
      <c r="Q20" s="2">
        <v>6000</v>
      </c>
    </row>
    <row r="21" spans="1:17">
      <c r="A21" t="s">
        <v>59</v>
      </c>
      <c r="B21" s="1">
        <v>302</v>
      </c>
      <c r="C21" s="1">
        <v>9492472697</v>
      </c>
      <c r="D21" t="s">
        <v>59</v>
      </c>
      <c r="E21" s="1">
        <v>302</v>
      </c>
      <c r="F21" s="1">
        <v>9492472697</v>
      </c>
      <c r="G21" s="24" t="s">
        <v>16</v>
      </c>
      <c r="M21" s="2" t="s">
        <v>13</v>
      </c>
      <c r="N21" s="2">
        <v>2026</v>
      </c>
      <c r="P21" s="2" t="s">
        <v>245</v>
      </c>
      <c r="Q21" s="2">
        <v>6000</v>
      </c>
    </row>
    <row r="22" spans="1:17">
      <c r="A22" t="s">
        <v>213</v>
      </c>
      <c r="B22" s="1">
        <v>303</v>
      </c>
      <c r="C22" s="1">
        <v>9566647502</v>
      </c>
      <c r="D22" t="s">
        <v>213</v>
      </c>
      <c r="E22" s="1">
        <v>303</v>
      </c>
      <c r="F22" s="1">
        <v>9566647502</v>
      </c>
      <c r="G22" s="24" t="s">
        <v>16</v>
      </c>
      <c r="M22" s="2" t="s">
        <v>222</v>
      </c>
      <c r="N22" s="2">
        <v>2624</v>
      </c>
      <c r="P22" s="2" t="s">
        <v>246</v>
      </c>
      <c r="Q22" s="2" t="s">
        <v>247</v>
      </c>
    </row>
    <row r="23" spans="1:17">
      <c r="A23" t="s">
        <v>160</v>
      </c>
      <c r="B23" s="1">
        <v>304</v>
      </c>
      <c r="C23" s="1">
        <v>9390269644</v>
      </c>
      <c r="D23" t="s">
        <v>160</v>
      </c>
      <c r="E23" s="1">
        <v>304</v>
      </c>
      <c r="F23" s="1">
        <v>9390269644</v>
      </c>
      <c r="G23" t="s">
        <v>232</v>
      </c>
      <c r="M23" s="2" t="s">
        <v>248</v>
      </c>
      <c r="N23" s="2">
        <v>1817</v>
      </c>
      <c r="P23" s="2" t="s">
        <v>249</v>
      </c>
      <c r="Q23" s="2">
        <f>12450</f>
        <v>12450</v>
      </c>
    </row>
    <row r="24" spans="1:17">
      <c r="A24" t="s">
        <v>18</v>
      </c>
      <c r="B24" s="1">
        <v>305</v>
      </c>
      <c r="C24" s="1"/>
      <c r="D24" t="s">
        <v>18</v>
      </c>
      <c r="E24" s="1">
        <v>305</v>
      </c>
      <c r="F24" s="1"/>
      <c r="G24" s="24" t="s">
        <v>16</v>
      </c>
      <c r="M24" s="2" t="s">
        <v>250</v>
      </c>
      <c r="N24" s="2">
        <f>SUM(N11:N23)</f>
        <v>37669</v>
      </c>
    </row>
    <row r="25" spans="1:17">
      <c r="A25" t="s">
        <v>83</v>
      </c>
      <c r="B25" s="1">
        <v>306</v>
      </c>
      <c r="C25" s="1"/>
      <c r="D25" t="s">
        <v>83</v>
      </c>
      <c r="E25" s="1">
        <v>306</v>
      </c>
      <c r="F25" s="1"/>
      <c r="P25" s="2" t="s">
        <v>251</v>
      </c>
      <c r="Q25" s="2">
        <v>28071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6645-ECAD-4BB3-AC8A-ECFD7F9F38D7}">
  <dimension ref="A1:N25"/>
  <sheetViews>
    <sheetView workbookViewId="0">
      <selection activeCell="I8" sqref="I8"/>
    </sheetView>
  </sheetViews>
  <sheetFormatPr defaultRowHeight="15"/>
  <cols>
    <col min="1" max="1" width="16.7109375" bestFit="1" customWidth="1"/>
    <col min="2" max="2" width="4.28515625" bestFit="1" customWidth="1"/>
    <col min="3" max="3" width="14.28515625" bestFit="1" customWidth="1"/>
    <col min="9" max="9" width="27.7109375" bestFit="1" customWidth="1"/>
    <col min="13" max="13" width="23.5703125" bestFit="1" customWidth="1"/>
  </cols>
  <sheetData>
    <row r="1" spans="1:14">
      <c r="A1" s="4" t="s">
        <v>0</v>
      </c>
      <c r="B1" s="4" t="s">
        <v>1</v>
      </c>
      <c r="C1" s="4" t="s">
        <v>221</v>
      </c>
    </row>
    <row r="2" spans="1:14">
      <c r="A2" t="s">
        <v>14</v>
      </c>
      <c r="B2" s="1" t="s">
        <v>15</v>
      </c>
      <c r="C2" s="1"/>
      <c r="D2" t="s">
        <v>16</v>
      </c>
    </row>
    <row r="3" spans="1:14">
      <c r="A3" t="s">
        <v>18</v>
      </c>
      <c r="B3" s="1" t="s">
        <v>19</v>
      </c>
      <c r="C3" s="1"/>
      <c r="D3" t="s">
        <v>16</v>
      </c>
    </row>
    <row r="4" spans="1:14">
      <c r="A4" t="s">
        <v>215</v>
      </c>
      <c r="B4" s="1" t="s">
        <v>24</v>
      </c>
      <c r="C4" s="1">
        <v>9849126387</v>
      </c>
      <c r="D4" t="s">
        <v>16</v>
      </c>
      <c r="I4" s="30" t="s">
        <v>252</v>
      </c>
      <c r="J4" s="31" t="s">
        <v>120</v>
      </c>
    </row>
    <row r="5" spans="1:14">
      <c r="A5" t="s">
        <v>28</v>
      </c>
      <c r="B5" s="1" t="s">
        <v>29</v>
      </c>
      <c r="C5" s="1">
        <v>9550793576</v>
      </c>
      <c r="D5" t="s">
        <v>16</v>
      </c>
      <c r="I5" s="2" t="s">
        <v>227</v>
      </c>
      <c r="J5" s="3">
        <v>10000</v>
      </c>
    </row>
    <row r="6" spans="1:14">
      <c r="A6" t="s">
        <v>223</v>
      </c>
      <c r="B6" s="49" t="s">
        <v>33</v>
      </c>
      <c r="C6" s="1">
        <v>9666681133</v>
      </c>
      <c r="D6" t="s">
        <v>16</v>
      </c>
      <c r="I6" s="2" t="s">
        <v>26</v>
      </c>
      <c r="J6" s="3">
        <v>11000</v>
      </c>
    </row>
    <row r="7" spans="1:14">
      <c r="A7" t="s">
        <v>35</v>
      </c>
      <c r="B7" s="1" t="s">
        <v>36</v>
      </c>
      <c r="C7" s="1"/>
      <c r="D7" t="s">
        <v>16</v>
      </c>
      <c r="I7" s="2" t="s">
        <v>172</v>
      </c>
      <c r="J7" s="3">
        <v>13625</v>
      </c>
    </row>
    <row r="8" spans="1:14">
      <c r="A8" t="s">
        <v>39</v>
      </c>
      <c r="B8" s="49">
        <v>101</v>
      </c>
      <c r="C8" s="1">
        <v>7330902695</v>
      </c>
      <c r="I8" s="2" t="s">
        <v>225</v>
      </c>
      <c r="J8" s="3">
        <v>3000</v>
      </c>
    </row>
    <row r="9" spans="1:14">
      <c r="A9" t="s">
        <v>41</v>
      </c>
      <c r="B9" s="1">
        <v>102</v>
      </c>
      <c r="C9" s="1">
        <v>8686311223</v>
      </c>
      <c r="D9" t="s">
        <v>16</v>
      </c>
      <c r="I9" s="2" t="s">
        <v>205</v>
      </c>
      <c r="J9" s="3">
        <v>2800</v>
      </c>
    </row>
    <row r="10" spans="1:14">
      <c r="A10" t="s">
        <v>218</v>
      </c>
      <c r="B10" s="1">
        <v>103</v>
      </c>
      <c r="C10" s="1">
        <v>9030534566</v>
      </c>
      <c r="D10" t="s">
        <v>16</v>
      </c>
      <c r="I10" s="2" t="s">
        <v>31</v>
      </c>
      <c r="J10" s="3">
        <v>2000</v>
      </c>
    </row>
    <row r="11" spans="1:14">
      <c r="A11" t="s">
        <v>45</v>
      </c>
      <c r="B11" s="1">
        <v>104</v>
      </c>
      <c r="C11" s="1">
        <v>9014320284</v>
      </c>
      <c r="D11" t="s">
        <v>16</v>
      </c>
      <c r="I11" s="2"/>
      <c r="J11" s="2"/>
    </row>
    <row r="12" spans="1:14" ht="15.75" thickBot="1">
      <c r="A12" t="s">
        <v>82</v>
      </c>
      <c r="B12" s="1">
        <v>105</v>
      </c>
      <c r="C12" s="1">
        <v>9010701595</v>
      </c>
      <c r="D12" t="s">
        <v>16</v>
      </c>
      <c r="I12" s="30" t="s">
        <v>48</v>
      </c>
      <c r="J12" s="29">
        <f>SUM(J5:J11)</f>
        <v>42425</v>
      </c>
    </row>
    <row r="13" spans="1:14" ht="15.75" thickBot="1">
      <c r="A13" t="s">
        <v>230</v>
      </c>
      <c r="B13" s="1">
        <v>106</v>
      </c>
      <c r="C13" s="1">
        <v>9246345941</v>
      </c>
      <c r="D13" t="s">
        <v>16</v>
      </c>
      <c r="I13" s="32" t="s">
        <v>127</v>
      </c>
      <c r="J13" s="28">
        <f>J12/24</f>
        <v>1767.7083333333333</v>
      </c>
    </row>
    <row r="14" spans="1:14">
      <c r="A14" t="s">
        <v>50</v>
      </c>
      <c r="B14" s="1">
        <v>201</v>
      </c>
      <c r="C14" s="1"/>
      <c r="D14" t="s">
        <v>16</v>
      </c>
      <c r="M14" t="s">
        <v>203</v>
      </c>
      <c r="N14">
        <v>2624</v>
      </c>
    </row>
    <row r="15" spans="1:14">
      <c r="A15" t="s">
        <v>83</v>
      </c>
      <c r="B15" s="49">
        <v>202</v>
      </c>
      <c r="C15" s="1">
        <v>9949416293</v>
      </c>
      <c r="M15" t="s">
        <v>207</v>
      </c>
      <c r="N15">
        <v>1817</v>
      </c>
    </row>
    <row r="16" spans="1:14">
      <c r="A16" t="s">
        <v>54</v>
      </c>
      <c r="B16" s="49">
        <v>203</v>
      </c>
      <c r="C16" s="1">
        <v>9849301636</v>
      </c>
      <c r="M16" t="s">
        <v>253</v>
      </c>
      <c r="N16">
        <v>1768</v>
      </c>
    </row>
    <row r="17" spans="1:14">
      <c r="A17" t="s">
        <v>56</v>
      </c>
      <c r="B17" s="1">
        <v>204</v>
      </c>
      <c r="C17" s="1"/>
      <c r="D17" t="s">
        <v>16</v>
      </c>
      <c r="M17">
        <v>306</v>
      </c>
      <c r="N17">
        <v>6209</v>
      </c>
    </row>
    <row r="18" spans="1:14">
      <c r="A18" t="s">
        <v>230</v>
      </c>
      <c r="B18" s="1">
        <v>205</v>
      </c>
      <c r="C18" s="1">
        <v>9246345941</v>
      </c>
      <c r="D18" t="s">
        <v>16</v>
      </c>
    </row>
    <row r="19" spans="1:14">
      <c r="A19" t="s">
        <v>230</v>
      </c>
      <c r="B19" s="1">
        <v>206</v>
      </c>
      <c r="C19" s="1">
        <v>9246345941</v>
      </c>
      <c r="D19" t="s">
        <v>16</v>
      </c>
    </row>
    <row r="20" spans="1:14">
      <c r="A20" t="s">
        <v>220</v>
      </c>
      <c r="B20" s="1">
        <v>301</v>
      </c>
      <c r="C20" s="1">
        <v>7799223897</v>
      </c>
      <c r="D20" t="s">
        <v>16</v>
      </c>
    </row>
    <row r="21" spans="1:14">
      <c r="A21" t="s">
        <v>59</v>
      </c>
      <c r="B21" s="1">
        <v>302</v>
      </c>
      <c r="C21" s="1">
        <v>9492472697</v>
      </c>
      <c r="D21" t="s">
        <v>16</v>
      </c>
    </row>
    <row r="22" spans="1:14">
      <c r="A22" t="s">
        <v>213</v>
      </c>
      <c r="B22" s="1">
        <v>303</v>
      </c>
      <c r="C22" s="1">
        <v>9566647502</v>
      </c>
      <c r="D22" t="s">
        <v>16</v>
      </c>
    </row>
    <row r="23" spans="1:14">
      <c r="A23" t="s">
        <v>160</v>
      </c>
      <c r="B23" s="1">
        <v>304</v>
      </c>
      <c r="C23" s="1">
        <v>9390269644</v>
      </c>
      <c r="D23" t="s">
        <v>16</v>
      </c>
    </row>
    <row r="24" spans="1:14">
      <c r="A24" t="s">
        <v>18</v>
      </c>
      <c r="B24" s="1">
        <v>305</v>
      </c>
      <c r="C24" s="1"/>
      <c r="D24" t="s">
        <v>16</v>
      </c>
    </row>
    <row r="25" spans="1:14">
      <c r="A25" t="s">
        <v>83</v>
      </c>
      <c r="B25" s="49">
        <v>306</v>
      </c>
      <c r="C25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17FF-F54B-4250-8373-830E11EF8CE9}">
  <dimension ref="A1:Q36"/>
  <sheetViews>
    <sheetView workbookViewId="0">
      <selection activeCell="J12" sqref="J12"/>
    </sheetView>
  </sheetViews>
  <sheetFormatPr defaultRowHeight="15"/>
  <cols>
    <col min="3" max="3" width="14.42578125" bestFit="1" customWidth="1"/>
    <col min="10" max="10" width="28.28515625" bestFit="1" customWidth="1"/>
    <col min="14" max="14" width="34.7109375" customWidth="1"/>
    <col min="16" max="16" width="10.28515625" bestFit="1" customWidth="1"/>
  </cols>
  <sheetData>
    <row r="1" spans="1:17">
      <c r="A1" s="4" t="s">
        <v>0</v>
      </c>
      <c r="B1" s="4" t="s">
        <v>1</v>
      </c>
      <c r="C1" s="4" t="s">
        <v>221</v>
      </c>
    </row>
    <row r="2" spans="1:17">
      <c r="A2" t="s">
        <v>14</v>
      </c>
      <c r="B2" s="1" t="s">
        <v>15</v>
      </c>
      <c r="C2" s="1"/>
      <c r="M2" t="s">
        <v>254</v>
      </c>
      <c r="N2" t="s">
        <v>255</v>
      </c>
    </row>
    <row r="3" spans="1:17">
      <c r="A3" t="s">
        <v>18</v>
      </c>
      <c r="B3" s="1" t="s">
        <v>19</v>
      </c>
      <c r="C3" s="1"/>
      <c r="D3" t="s">
        <v>61</v>
      </c>
      <c r="M3">
        <v>306</v>
      </c>
      <c r="N3" t="s">
        <v>256</v>
      </c>
    </row>
    <row r="4" spans="1:17">
      <c r="A4" t="s">
        <v>215</v>
      </c>
      <c r="B4" s="1" t="s">
        <v>24</v>
      </c>
      <c r="C4" s="1">
        <v>9849126387</v>
      </c>
      <c r="J4" s="30" t="s">
        <v>257</v>
      </c>
      <c r="K4" s="31" t="s">
        <v>120</v>
      </c>
      <c r="M4" t="s">
        <v>258</v>
      </c>
      <c r="N4" t="s">
        <v>259</v>
      </c>
    </row>
    <row r="5" spans="1:17">
      <c r="A5" t="s">
        <v>28</v>
      </c>
      <c r="B5" s="1" t="s">
        <v>29</v>
      </c>
      <c r="C5" s="1">
        <v>9550793576</v>
      </c>
      <c r="D5" t="s">
        <v>61</v>
      </c>
      <c r="J5" s="2" t="s">
        <v>227</v>
      </c>
      <c r="K5" s="3">
        <v>10000</v>
      </c>
      <c r="M5" t="s">
        <v>253</v>
      </c>
      <c r="N5" t="s">
        <v>260</v>
      </c>
    </row>
    <row r="6" spans="1:17">
      <c r="A6" t="s">
        <v>223</v>
      </c>
      <c r="B6" s="49" t="s">
        <v>33</v>
      </c>
      <c r="C6" s="1">
        <v>9666681133</v>
      </c>
      <c r="D6" t="s">
        <v>61</v>
      </c>
      <c r="J6" s="2" t="s">
        <v>26</v>
      </c>
      <c r="K6" s="3">
        <v>8000</v>
      </c>
      <c r="P6" s="47" t="s">
        <v>13</v>
      </c>
      <c r="Q6" s="47">
        <v>2026</v>
      </c>
    </row>
    <row r="7" spans="1:17">
      <c r="A7" t="s">
        <v>35</v>
      </c>
      <c r="B7" s="1" t="s">
        <v>36</v>
      </c>
      <c r="C7" s="1"/>
      <c r="J7" s="2" t="s">
        <v>172</v>
      </c>
      <c r="K7" s="3">
        <v>14088</v>
      </c>
      <c r="N7">
        <v>20000</v>
      </c>
      <c r="P7" s="47" t="s">
        <v>203</v>
      </c>
      <c r="Q7" s="47">
        <v>2624</v>
      </c>
    </row>
    <row r="8" spans="1:17">
      <c r="A8" t="s">
        <v>39</v>
      </c>
      <c r="B8" s="49">
        <v>101</v>
      </c>
      <c r="C8" s="1">
        <v>7330902695</v>
      </c>
      <c r="J8" s="2" t="s">
        <v>261</v>
      </c>
      <c r="K8" s="3">
        <v>4000</v>
      </c>
      <c r="N8">
        <v>42000</v>
      </c>
      <c r="P8" s="47" t="s">
        <v>207</v>
      </c>
      <c r="Q8" s="47">
        <v>1817</v>
      </c>
    </row>
    <row r="9" spans="1:17">
      <c r="A9" t="s">
        <v>41</v>
      </c>
      <c r="B9" s="1">
        <v>102</v>
      </c>
      <c r="C9" s="1">
        <v>8686311223</v>
      </c>
      <c r="D9" t="s">
        <v>61</v>
      </c>
      <c r="J9" s="2" t="s">
        <v>262</v>
      </c>
      <c r="K9" s="3">
        <v>1000</v>
      </c>
      <c r="N9">
        <v>6000</v>
      </c>
      <c r="P9" s="47" t="s">
        <v>208</v>
      </c>
      <c r="Q9" s="47">
        <v>1768</v>
      </c>
    </row>
    <row r="10" spans="1:17">
      <c r="A10" t="s">
        <v>218</v>
      </c>
      <c r="B10" s="1">
        <v>103</v>
      </c>
      <c r="C10" s="1">
        <v>9030534566</v>
      </c>
      <c r="D10" t="s">
        <v>61</v>
      </c>
      <c r="J10" s="2" t="s">
        <v>31</v>
      </c>
      <c r="K10" s="3">
        <v>2000</v>
      </c>
      <c r="N10" t="s">
        <v>263</v>
      </c>
      <c r="P10" s="47"/>
      <c r="Q10" s="48">
        <f>SUM(Q6:Q9)</f>
        <v>8235</v>
      </c>
    </row>
    <row r="11" spans="1:17">
      <c r="A11" t="s">
        <v>45</v>
      </c>
      <c r="B11" s="1">
        <v>104</v>
      </c>
      <c r="C11" s="1">
        <v>9014320284</v>
      </c>
      <c r="D11" t="s">
        <v>61</v>
      </c>
      <c r="J11" s="2" t="s">
        <v>205</v>
      </c>
      <c r="K11" s="3">
        <v>500</v>
      </c>
      <c r="P11" s="47" t="s">
        <v>210</v>
      </c>
      <c r="Q11" s="47">
        <v>800</v>
      </c>
    </row>
    <row r="12" spans="1:17">
      <c r="A12" t="s">
        <v>82</v>
      </c>
      <c r="B12" s="1">
        <v>105</v>
      </c>
      <c r="C12" s="1">
        <v>9010701595</v>
      </c>
      <c r="D12" t="s">
        <v>61</v>
      </c>
      <c r="J12" s="2" t="s">
        <v>264</v>
      </c>
      <c r="K12" s="2">
        <v>3500</v>
      </c>
      <c r="P12" s="47" t="s">
        <v>211</v>
      </c>
      <c r="Q12" s="47">
        <v>5000</v>
      </c>
    </row>
    <row r="13" spans="1:17">
      <c r="A13" t="s">
        <v>230</v>
      </c>
      <c r="B13" s="1">
        <v>106</v>
      </c>
      <c r="C13" s="1">
        <v>9246345941</v>
      </c>
      <c r="D13" t="s">
        <v>61</v>
      </c>
      <c r="J13" s="30" t="s">
        <v>48</v>
      </c>
      <c r="K13" s="29">
        <f>SUM(K5:K12)</f>
        <v>43088</v>
      </c>
      <c r="P13" s="47" t="s">
        <v>212</v>
      </c>
      <c r="Q13" s="47">
        <v>2435</v>
      </c>
    </row>
    <row r="14" spans="1:17">
      <c r="A14" t="s">
        <v>50</v>
      </c>
      <c r="B14" s="1">
        <v>201</v>
      </c>
      <c r="C14" s="1"/>
      <c r="D14" t="s">
        <v>61</v>
      </c>
      <c r="J14" s="32" t="s">
        <v>127</v>
      </c>
      <c r="K14" s="28">
        <f>K13/24</f>
        <v>1795.3333333333333</v>
      </c>
    </row>
    <row r="15" spans="1:17">
      <c r="A15" t="s">
        <v>83</v>
      </c>
      <c r="B15" s="49">
        <v>202</v>
      </c>
      <c r="C15" s="1">
        <v>9949416293</v>
      </c>
    </row>
    <row r="16" spans="1:17">
      <c r="A16" t="s">
        <v>54</v>
      </c>
      <c r="B16" s="49">
        <v>203</v>
      </c>
      <c r="C16" s="1">
        <v>9849301636</v>
      </c>
    </row>
    <row r="17" spans="1:11">
      <c r="A17" t="s">
        <v>56</v>
      </c>
      <c r="B17" s="1">
        <v>204</v>
      </c>
      <c r="C17" s="1"/>
      <c r="D17" t="s">
        <v>61</v>
      </c>
    </row>
    <row r="18" spans="1:11">
      <c r="A18" t="s">
        <v>230</v>
      </c>
      <c r="B18" s="1">
        <v>205</v>
      </c>
      <c r="C18" s="1">
        <v>9246345941</v>
      </c>
      <c r="D18" t="s">
        <v>61</v>
      </c>
    </row>
    <row r="19" spans="1:11">
      <c r="A19" t="s">
        <v>230</v>
      </c>
      <c r="B19" s="1">
        <v>206</v>
      </c>
      <c r="C19" s="1">
        <v>9246345941</v>
      </c>
      <c r="D19" t="s">
        <v>61</v>
      </c>
    </row>
    <row r="20" spans="1:11">
      <c r="A20" t="s">
        <v>220</v>
      </c>
      <c r="B20" s="1">
        <v>301</v>
      </c>
      <c r="C20" s="1">
        <v>7799223897</v>
      </c>
    </row>
    <row r="21" spans="1:11">
      <c r="A21" t="s">
        <v>59</v>
      </c>
      <c r="B21" s="1">
        <v>302</v>
      </c>
      <c r="C21" s="1">
        <v>9492472697</v>
      </c>
      <c r="D21" t="s">
        <v>61</v>
      </c>
    </row>
    <row r="22" spans="1:11">
      <c r="A22" t="s">
        <v>213</v>
      </c>
      <c r="B22" s="1">
        <v>303</v>
      </c>
      <c r="C22" s="1">
        <v>9566647502</v>
      </c>
      <c r="D22" t="s">
        <v>61</v>
      </c>
    </row>
    <row r="23" spans="1:11">
      <c r="A23" t="s">
        <v>160</v>
      </c>
      <c r="B23" s="1">
        <v>304</v>
      </c>
      <c r="C23" s="1">
        <v>9390269644</v>
      </c>
      <c r="D23" t="s">
        <v>61</v>
      </c>
    </row>
    <row r="24" spans="1:11">
      <c r="A24" t="s">
        <v>18</v>
      </c>
      <c r="B24" s="1">
        <v>305</v>
      </c>
      <c r="C24" s="1"/>
      <c r="D24" t="s">
        <v>61</v>
      </c>
    </row>
    <row r="25" spans="1:11">
      <c r="A25" t="s">
        <v>83</v>
      </c>
      <c r="B25" s="49">
        <v>306</v>
      </c>
      <c r="C25" s="1"/>
    </row>
    <row r="28" spans="1:11">
      <c r="J28" s="47" t="s">
        <v>13</v>
      </c>
      <c r="K28" s="47">
        <v>2026</v>
      </c>
    </row>
    <row r="29" spans="1:11">
      <c r="J29" s="47" t="s">
        <v>203</v>
      </c>
      <c r="K29" s="47">
        <v>2624</v>
      </c>
    </row>
    <row r="30" spans="1:11">
      <c r="J30" s="47" t="s">
        <v>207</v>
      </c>
      <c r="K30" s="47">
        <v>1817</v>
      </c>
    </row>
    <row r="31" spans="1:11">
      <c r="J31" s="47" t="s">
        <v>208</v>
      </c>
      <c r="K31" s="47">
        <v>1768</v>
      </c>
    </row>
    <row r="32" spans="1:11">
      <c r="J32" s="47" t="s">
        <v>198</v>
      </c>
      <c r="K32" s="47">
        <v>1795</v>
      </c>
    </row>
    <row r="33" spans="10:11">
      <c r="J33" s="47"/>
      <c r="K33" s="48">
        <f>SUM(K28:K32)</f>
        <v>10030</v>
      </c>
    </row>
    <row r="34" spans="10:11">
      <c r="J34" s="47" t="s">
        <v>210</v>
      </c>
      <c r="K34" s="47">
        <v>800</v>
      </c>
    </row>
    <row r="35" spans="10:11">
      <c r="J35" s="47" t="s">
        <v>211</v>
      </c>
      <c r="K35" s="47">
        <v>5000</v>
      </c>
    </row>
    <row r="36" spans="10:11">
      <c r="J36" s="47" t="s">
        <v>212</v>
      </c>
      <c r="K36" s="47">
        <v>4230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6BBB-106E-45BA-A0B7-4B39B513C66A}">
  <dimension ref="A1:L25"/>
  <sheetViews>
    <sheetView tabSelected="1" workbookViewId="0">
      <selection activeCell="I9" sqref="I9"/>
    </sheetView>
  </sheetViews>
  <sheetFormatPr defaultRowHeight="15"/>
  <cols>
    <col min="3" max="3" width="14.42578125" bestFit="1" customWidth="1"/>
    <col min="11" max="11" width="28.28515625" bestFit="1" customWidth="1"/>
  </cols>
  <sheetData>
    <row r="1" spans="1:12">
      <c r="A1" s="4" t="s">
        <v>0</v>
      </c>
      <c r="B1" s="4" t="s">
        <v>1</v>
      </c>
      <c r="C1" s="4" t="s">
        <v>221</v>
      </c>
      <c r="K1" s="30" t="s">
        <v>265</v>
      </c>
      <c r="L1" s="31" t="s">
        <v>120</v>
      </c>
    </row>
    <row r="2" spans="1:12">
      <c r="A2" t="s">
        <v>14</v>
      </c>
      <c r="B2" s="1" t="s">
        <v>15</v>
      </c>
      <c r="C2" s="1"/>
      <c r="K2" s="2" t="s">
        <v>227</v>
      </c>
      <c r="L2" s="3">
        <v>10000</v>
      </c>
    </row>
    <row r="3" spans="1:12">
      <c r="A3" t="s">
        <v>18</v>
      </c>
      <c r="B3" s="1" t="s">
        <v>19</v>
      </c>
      <c r="C3" s="1"/>
      <c r="K3" s="2" t="s">
        <v>26</v>
      </c>
      <c r="L3" s="3">
        <v>5000</v>
      </c>
    </row>
    <row r="4" spans="1:12">
      <c r="A4" t="s">
        <v>215</v>
      </c>
      <c r="B4" s="1" t="s">
        <v>24</v>
      </c>
      <c r="C4" s="1">
        <v>9849126387</v>
      </c>
      <c r="K4" s="2" t="s">
        <v>172</v>
      </c>
      <c r="L4" s="3">
        <v>11631</v>
      </c>
    </row>
    <row r="5" spans="1:12">
      <c r="A5" t="s">
        <v>28</v>
      </c>
      <c r="B5" s="1" t="s">
        <v>29</v>
      </c>
      <c r="C5" s="1">
        <v>9550793576</v>
      </c>
      <c r="K5" s="2" t="s">
        <v>261</v>
      </c>
      <c r="L5" s="3">
        <v>7500</v>
      </c>
    </row>
    <row r="6" spans="1:12">
      <c r="A6" t="s">
        <v>223</v>
      </c>
      <c r="B6" s="49" t="s">
        <v>33</v>
      </c>
      <c r="C6" s="1">
        <v>9666681133</v>
      </c>
      <c r="K6" s="2" t="s">
        <v>266</v>
      </c>
      <c r="L6" s="3">
        <v>3000</v>
      </c>
    </row>
    <row r="7" spans="1:12">
      <c r="A7" t="s">
        <v>35</v>
      </c>
      <c r="B7" s="1" t="s">
        <v>36</v>
      </c>
      <c r="C7" s="1"/>
      <c r="K7" s="2" t="s">
        <v>31</v>
      </c>
      <c r="L7" s="3">
        <v>2000</v>
      </c>
    </row>
    <row r="8" spans="1:12">
      <c r="A8" t="s">
        <v>39</v>
      </c>
      <c r="B8" s="49">
        <v>101</v>
      </c>
      <c r="C8" s="1">
        <v>7330902695</v>
      </c>
      <c r="K8" s="2" t="s">
        <v>205</v>
      </c>
      <c r="L8" s="3">
        <v>500</v>
      </c>
    </row>
    <row r="9" spans="1:12">
      <c r="A9" t="s">
        <v>41</v>
      </c>
      <c r="B9" s="1">
        <v>102</v>
      </c>
      <c r="C9" s="1">
        <v>8686311223</v>
      </c>
      <c r="K9" s="2" t="s">
        <v>206</v>
      </c>
      <c r="L9" s="2">
        <v>6500</v>
      </c>
    </row>
    <row r="10" spans="1:12">
      <c r="A10" t="s">
        <v>218</v>
      </c>
      <c r="B10" s="1">
        <v>103</v>
      </c>
      <c r="C10" s="1">
        <v>9030534566</v>
      </c>
      <c r="K10" s="30" t="s">
        <v>48</v>
      </c>
      <c r="L10" s="29">
        <f>SUM(L2:L9)</f>
        <v>46131</v>
      </c>
    </row>
    <row r="11" spans="1:12">
      <c r="A11" t="s">
        <v>45</v>
      </c>
      <c r="B11" s="1">
        <v>104</v>
      </c>
      <c r="C11" s="1">
        <v>9014320284</v>
      </c>
      <c r="K11" s="32" t="s">
        <v>127</v>
      </c>
      <c r="L11" s="28">
        <f>L10/24</f>
        <v>1922.125</v>
      </c>
    </row>
    <row r="12" spans="1:12">
      <c r="A12" t="s">
        <v>82</v>
      </c>
      <c r="B12" s="1">
        <v>105</v>
      </c>
      <c r="C12" s="1">
        <v>9010701595</v>
      </c>
    </row>
    <row r="13" spans="1:12">
      <c r="A13" t="s">
        <v>230</v>
      </c>
      <c r="B13" s="1">
        <v>106</v>
      </c>
      <c r="C13" s="1">
        <v>9246345941</v>
      </c>
    </row>
    <row r="14" spans="1:12">
      <c r="A14" t="s">
        <v>50</v>
      </c>
      <c r="B14" s="1">
        <v>201</v>
      </c>
      <c r="C14" s="1"/>
    </row>
    <row r="15" spans="1:12">
      <c r="A15" t="s">
        <v>83</v>
      </c>
      <c r="B15" s="49">
        <v>202</v>
      </c>
      <c r="C15" s="1">
        <v>9949416293</v>
      </c>
    </row>
    <row r="16" spans="1:12">
      <c r="A16" t="s">
        <v>54</v>
      </c>
      <c r="B16" s="49">
        <v>203</v>
      </c>
      <c r="C16" s="1">
        <v>9849301636</v>
      </c>
    </row>
    <row r="17" spans="1:3">
      <c r="A17" t="s">
        <v>56</v>
      </c>
      <c r="B17" s="1">
        <v>204</v>
      </c>
      <c r="C17" s="1"/>
    </row>
    <row r="18" spans="1:3">
      <c r="A18" t="s">
        <v>230</v>
      </c>
      <c r="B18" s="1">
        <v>205</v>
      </c>
      <c r="C18" s="1">
        <v>9246345941</v>
      </c>
    </row>
    <row r="19" spans="1:3">
      <c r="A19" t="s">
        <v>230</v>
      </c>
      <c r="B19" s="1">
        <v>206</v>
      </c>
      <c r="C19" s="1">
        <v>9246345941</v>
      </c>
    </row>
    <row r="20" spans="1:3">
      <c r="A20" t="s">
        <v>220</v>
      </c>
      <c r="B20" s="1">
        <v>301</v>
      </c>
      <c r="C20" s="1">
        <v>7799223897</v>
      </c>
    </row>
    <row r="21" spans="1:3">
      <c r="A21" t="s">
        <v>59</v>
      </c>
      <c r="B21" s="1">
        <v>302</v>
      </c>
      <c r="C21" s="1">
        <v>9492472697</v>
      </c>
    </row>
    <row r="22" spans="1:3">
      <c r="A22" t="s">
        <v>213</v>
      </c>
      <c r="B22" s="1">
        <v>303</v>
      </c>
      <c r="C22" s="1">
        <v>9566647502</v>
      </c>
    </row>
    <row r="23" spans="1:3">
      <c r="A23" t="s">
        <v>160</v>
      </c>
      <c r="B23" s="1">
        <v>304</v>
      </c>
      <c r="C23" s="1">
        <v>9390269644</v>
      </c>
    </row>
    <row r="24" spans="1:3">
      <c r="A24" t="s">
        <v>18</v>
      </c>
      <c r="B24" s="1">
        <v>305</v>
      </c>
      <c r="C24" s="1"/>
    </row>
    <row r="25" spans="1:3">
      <c r="A25" t="s">
        <v>83</v>
      </c>
      <c r="B25" s="49">
        <v>306</v>
      </c>
      <c r="C2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47EC-0A32-43E5-A8D4-2D951E023685}">
  <dimension ref="A1:D17"/>
  <sheetViews>
    <sheetView topLeftCell="A6" workbookViewId="0">
      <selection activeCell="K11" sqref="K11"/>
    </sheetView>
  </sheetViews>
  <sheetFormatPr defaultRowHeight="15"/>
  <cols>
    <col min="1" max="1" width="15.85546875" bestFit="1" customWidth="1"/>
    <col min="3" max="3" width="14.42578125" bestFit="1" customWidth="1"/>
  </cols>
  <sheetData>
    <row r="1" spans="1:4">
      <c r="A1" s="47" t="s">
        <v>234</v>
      </c>
      <c r="B1" s="47">
        <v>2556</v>
      </c>
    </row>
    <row r="2" spans="1:4">
      <c r="A2" s="47" t="s">
        <v>267</v>
      </c>
      <c r="B2" s="47">
        <v>3873</v>
      </c>
      <c r="C2">
        <v>203</v>
      </c>
    </row>
    <row r="3" spans="1:4">
      <c r="A3" s="47" t="s">
        <v>268</v>
      </c>
      <c r="B3" s="47">
        <v>3546</v>
      </c>
      <c r="C3" t="s">
        <v>269</v>
      </c>
      <c r="D3">
        <v>41232</v>
      </c>
    </row>
    <row r="4" spans="1:4">
      <c r="A4" s="47" t="s">
        <v>98</v>
      </c>
      <c r="B4" s="52">
        <v>2236</v>
      </c>
      <c r="C4" t="s">
        <v>61</v>
      </c>
      <c r="D4">
        <v>28000</v>
      </c>
    </row>
    <row r="5" spans="1:4">
      <c r="A5" s="47" t="s">
        <v>270</v>
      </c>
      <c r="B5" s="47">
        <v>3438</v>
      </c>
      <c r="C5" t="s">
        <v>212</v>
      </c>
      <c r="D5">
        <f>(D3-D4)</f>
        <v>13232</v>
      </c>
    </row>
    <row r="6" spans="1:4">
      <c r="A6" s="47" t="s">
        <v>271</v>
      </c>
      <c r="B6" s="47">
        <v>5383</v>
      </c>
    </row>
    <row r="7" spans="1:4">
      <c r="A7" s="47" t="s">
        <v>272</v>
      </c>
      <c r="B7" s="47">
        <v>3625</v>
      </c>
    </row>
    <row r="8" spans="1:4">
      <c r="A8" s="47" t="s">
        <v>154</v>
      </c>
      <c r="B8" s="47">
        <v>1871</v>
      </c>
    </row>
    <row r="9" spans="1:4">
      <c r="A9" s="47" t="s">
        <v>162</v>
      </c>
      <c r="B9" s="47">
        <v>2422</v>
      </c>
    </row>
    <row r="10" spans="1:4">
      <c r="A10" s="47" t="s">
        <v>193</v>
      </c>
      <c r="B10" s="52">
        <v>2252</v>
      </c>
    </row>
    <row r="11" spans="1:4">
      <c r="A11" s="47" t="s">
        <v>214</v>
      </c>
      <c r="B11" s="47">
        <v>2026</v>
      </c>
    </row>
    <row r="12" spans="1:4">
      <c r="A12" s="47" t="s">
        <v>222</v>
      </c>
      <c r="B12" s="47">
        <v>2624</v>
      </c>
    </row>
    <row r="13" spans="1:4">
      <c r="A13" s="47" t="s">
        <v>248</v>
      </c>
      <c r="B13" s="47">
        <v>1817</v>
      </c>
    </row>
    <row r="14" spans="1:4">
      <c r="A14" s="47" t="s">
        <v>273</v>
      </c>
      <c r="B14" s="47">
        <v>1768</v>
      </c>
    </row>
    <row r="15" spans="1:4">
      <c r="A15" s="47" t="s">
        <v>274</v>
      </c>
      <c r="B15" s="47">
        <v>1795</v>
      </c>
    </row>
    <row r="16" spans="1:4">
      <c r="A16" s="53" t="s">
        <v>48</v>
      </c>
      <c r="B16">
        <f>SUM(B1:B15)</f>
        <v>41232</v>
      </c>
    </row>
    <row r="17" spans="1:1">
      <c r="A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9FFC-98A9-40D9-9910-D4CE3B3DCB34}">
  <dimension ref="A1:J25"/>
  <sheetViews>
    <sheetView topLeftCell="A15" workbookViewId="0">
      <selection activeCell="F18" sqref="F18"/>
    </sheetView>
  </sheetViews>
  <sheetFormatPr defaultRowHeight="15"/>
  <cols>
    <col min="1" max="1" width="15.7109375" bestFit="1" customWidth="1"/>
    <col min="5" max="5" width="4.42578125" bestFit="1" customWidth="1"/>
    <col min="6" max="6" width="35.85546875" bestFit="1" customWidth="1"/>
    <col min="7" max="7" width="15.85546875" customWidth="1"/>
    <col min="9" max="9" width="41.140625" bestFit="1" customWidth="1"/>
  </cols>
  <sheetData>
    <row r="1" spans="1:10">
      <c r="A1" s="4" t="s">
        <v>0</v>
      </c>
      <c r="B1" s="4" t="s">
        <v>1</v>
      </c>
      <c r="C1" s="4" t="s">
        <v>74</v>
      </c>
      <c r="D1" s="4"/>
      <c r="G1" s="1"/>
    </row>
    <row r="2" spans="1:10" ht="21.75" thickBot="1">
      <c r="A2" t="s">
        <v>14</v>
      </c>
      <c r="B2" s="1" t="s">
        <v>15</v>
      </c>
      <c r="C2" s="24" t="s">
        <v>16</v>
      </c>
      <c r="G2" s="1"/>
      <c r="I2" s="54" t="s">
        <v>17</v>
      </c>
      <c r="J2" s="54"/>
    </row>
    <row r="3" spans="1:10" ht="15.75" thickBot="1">
      <c r="A3" t="s">
        <v>18</v>
      </c>
      <c r="B3" s="1" t="s">
        <v>19</v>
      </c>
      <c r="C3" s="24" t="s">
        <v>16</v>
      </c>
      <c r="E3" s="55" t="s">
        <v>75</v>
      </c>
      <c r="F3" s="56"/>
      <c r="G3" s="57"/>
      <c r="I3" s="5" t="s">
        <v>76</v>
      </c>
      <c r="J3" s="7" t="s">
        <v>22</v>
      </c>
    </row>
    <row r="4" spans="1:10">
      <c r="A4" t="s">
        <v>23</v>
      </c>
      <c r="B4" s="1" t="s">
        <v>24</v>
      </c>
      <c r="C4" s="24" t="s">
        <v>16</v>
      </c>
      <c r="E4" s="58" t="s">
        <v>25</v>
      </c>
      <c r="F4" s="20" t="s">
        <v>26</v>
      </c>
      <c r="G4" s="13">
        <v>9500</v>
      </c>
      <c r="I4" s="2" t="s">
        <v>77</v>
      </c>
      <c r="J4" s="3">
        <v>58000</v>
      </c>
    </row>
    <row r="5" spans="1:10" ht="16.5" customHeight="1">
      <c r="A5" t="s">
        <v>28</v>
      </c>
      <c r="B5" s="1" t="s">
        <v>29</v>
      </c>
      <c r="C5" s="24" t="s">
        <v>16</v>
      </c>
      <c r="E5" s="59"/>
      <c r="F5" s="11" t="s">
        <v>30</v>
      </c>
      <c r="G5" s="14">
        <v>12313</v>
      </c>
      <c r="I5" s="2" t="s">
        <v>31</v>
      </c>
      <c r="J5" s="3">
        <v>1200</v>
      </c>
    </row>
    <row r="6" spans="1:10">
      <c r="A6" t="s">
        <v>78</v>
      </c>
      <c r="B6" s="1" t="s">
        <v>33</v>
      </c>
      <c r="C6" s="24" t="s">
        <v>16</v>
      </c>
      <c r="E6" s="59"/>
      <c r="F6" s="11" t="s">
        <v>66</v>
      </c>
      <c r="G6" s="14">
        <v>0</v>
      </c>
      <c r="I6" s="2" t="s">
        <v>79</v>
      </c>
      <c r="J6" s="3">
        <v>2100</v>
      </c>
    </row>
    <row r="7" spans="1:10">
      <c r="A7" t="s">
        <v>35</v>
      </c>
      <c r="B7" s="1" t="s">
        <v>36</v>
      </c>
      <c r="C7" s="24" t="s">
        <v>16</v>
      </c>
      <c r="E7" s="59"/>
      <c r="F7" s="12" t="s">
        <v>37</v>
      </c>
      <c r="G7" s="15">
        <f>SUM(G4:G6)</f>
        <v>21813</v>
      </c>
      <c r="I7" s="2" t="s">
        <v>80</v>
      </c>
      <c r="J7" s="3">
        <v>700</v>
      </c>
    </row>
    <row r="8" spans="1:10" ht="15.75" thickBot="1">
      <c r="A8" t="s">
        <v>39</v>
      </c>
      <c r="B8" s="1">
        <v>101</v>
      </c>
      <c r="C8" s="24" t="s">
        <v>16</v>
      </c>
      <c r="E8" s="60"/>
      <c r="F8" s="21" t="s">
        <v>40</v>
      </c>
      <c r="G8" s="22">
        <f>G7/24</f>
        <v>908.875</v>
      </c>
      <c r="I8" s="2" t="s">
        <v>81</v>
      </c>
      <c r="J8" s="3">
        <v>240</v>
      </c>
    </row>
    <row r="9" spans="1:10">
      <c r="A9" t="s">
        <v>41</v>
      </c>
      <c r="B9" s="1">
        <v>102</v>
      </c>
      <c r="C9" s="24" t="s">
        <v>16</v>
      </c>
      <c r="E9" s="61" t="s">
        <v>17</v>
      </c>
      <c r="F9" s="10" t="s">
        <v>42</v>
      </c>
      <c r="G9" s="19">
        <f>J11</f>
        <v>62240</v>
      </c>
      <c r="I9" s="2"/>
      <c r="J9" s="3"/>
    </row>
    <row r="10" spans="1:10" ht="15.75" thickBot="1">
      <c r="A10" t="s">
        <v>43</v>
      </c>
      <c r="B10" s="1">
        <v>103</v>
      </c>
      <c r="C10" s="24" t="s">
        <v>16</v>
      </c>
      <c r="E10" s="60"/>
      <c r="F10" s="21" t="s">
        <v>70</v>
      </c>
      <c r="G10" s="22">
        <f>G9/21</f>
        <v>2963.8095238095239</v>
      </c>
      <c r="I10" s="2"/>
      <c r="J10" s="2"/>
    </row>
    <row r="11" spans="1:10" ht="16.5" thickBot="1">
      <c r="A11" t="s">
        <v>45</v>
      </c>
      <c r="B11" s="1">
        <v>104</v>
      </c>
      <c r="C11" s="24" t="s">
        <v>16</v>
      </c>
      <c r="E11" s="16" t="s">
        <v>46</v>
      </c>
      <c r="F11" s="17" t="s">
        <v>47</v>
      </c>
      <c r="G11" s="18">
        <f>G8+G10</f>
        <v>3872.6845238095239</v>
      </c>
      <c r="I11" s="5" t="s">
        <v>48</v>
      </c>
      <c r="J11" s="6">
        <f>SUM(J4:J9)</f>
        <v>62240</v>
      </c>
    </row>
    <row r="12" spans="1:10">
      <c r="A12" t="s">
        <v>82</v>
      </c>
      <c r="B12" s="1">
        <v>105</v>
      </c>
      <c r="C12" s="24" t="s">
        <v>16</v>
      </c>
      <c r="G12" s="1"/>
    </row>
    <row r="13" spans="1:10">
      <c r="A13" t="s">
        <v>49</v>
      </c>
      <c r="B13" s="1">
        <v>106</v>
      </c>
      <c r="C13" s="24" t="s">
        <v>16</v>
      </c>
      <c r="G13" s="1"/>
    </row>
    <row r="14" spans="1:10">
      <c r="A14" t="s">
        <v>50</v>
      </c>
      <c r="B14" s="1">
        <v>201</v>
      </c>
      <c r="C14" s="24" t="s">
        <v>16</v>
      </c>
      <c r="G14" s="8"/>
      <c r="J14" s="9"/>
    </row>
    <row r="15" spans="1:10">
      <c r="A15" t="s">
        <v>83</v>
      </c>
      <c r="B15" s="1">
        <v>202</v>
      </c>
      <c r="C15" s="24" t="s">
        <v>16</v>
      </c>
      <c r="G15" s="8"/>
    </row>
    <row r="16" spans="1:10">
      <c r="A16" t="s">
        <v>54</v>
      </c>
      <c r="B16" s="1">
        <v>203</v>
      </c>
      <c r="G16" s="8"/>
    </row>
    <row r="17" spans="1:7">
      <c r="A17" t="s">
        <v>56</v>
      </c>
      <c r="B17" s="1">
        <v>204</v>
      </c>
      <c r="C17" s="24" t="s">
        <v>16</v>
      </c>
      <c r="G17" s="8"/>
    </row>
    <row r="18" spans="1:7">
      <c r="A18" t="s">
        <v>49</v>
      </c>
      <c r="B18" s="1">
        <v>205</v>
      </c>
      <c r="C18" s="24" t="s">
        <v>16</v>
      </c>
      <c r="G18" s="1"/>
    </row>
    <row r="19" spans="1:7">
      <c r="A19" t="s">
        <v>49</v>
      </c>
      <c r="B19" s="1">
        <v>206</v>
      </c>
      <c r="C19" s="24" t="s">
        <v>16</v>
      </c>
      <c r="F19" s="27"/>
      <c r="G19" s="23"/>
    </row>
    <row r="20" spans="1:7">
      <c r="A20" t="s">
        <v>84</v>
      </c>
      <c r="B20" s="1">
        <v>301</v>
      </c>
      <c r="C20" s="24" t="s">
        <v>16</v>
      </c>
      <c r="G20" s="1"/>
    </row>
    <row r="21" spans="1:7">
      <c r="A21" t="s">
        <v>59</v>
      </c>
      <c r="B21" s="1">
        <v>302</v>
      </c>
      <c r="C21" s="24" t="s">
        <v>16</v>
      </c>
      <c r="G21" s="1"/>
    </row>
    <row r="22" spans="1:7">
      <c r="A22" t="s">
        <v>43</v>
      </c>
      <c r="B22" s="1">
        <v>303</v>
      </c>
      <c r="C22" s="24" t="s">
        <v>16</v>
      </c>
      <c r="G22" s="1"/>
    </row>
    <row r="23" spans="1:7">
      <c r="A23" t="s">
        <v>32</v>
      </c>
      <c r="B23" s="1">
        <v>304</v>
      </c>
      <c r="C23" s="24" t="s">
        <v>16</v>
      </c>
      <c r="G23" s="1"/>
    </row>
    <row r="24" spans="1:7">
      <c r="A24" t="s">
        <v>18</v>
      </c>
      <c r="B24" s="1">
        <v>305</v>
      </c>
      <c r="C24" s="24" t="s">
        <v>16</v>
      </c>
      <c r="G24" s="1"/>
    </row>
    <row r="25" spans="1:7">
      <c r="A25" t="s">
        <v>83</v>
      </c>
      <c r="B25" s="1">
        <v>306</v>
      </c>
      <c r="C25" s="24" t="s">
        <v>16</v>
      </c>
      <c r="G25" s="1"/>
    </row>
  </sheetData>
  <mergeCells count="4">
    <mergeCell ref="I2:J2"/>
    <mergeCell ref="E3:G3"/>
    <mergeCell ref="E4:E8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C9D0-E0BF-44AA-A993-6E83A75B8FF3}">
  <dimension ref="A1:J25"/>
  <sheetViews>
    <sheetView topLeftCell="A18" zoomScale="80" zoomScaleNormal="80" workbookViewId="0">
      <selection activeCell="F20" sqref="F20"/>
    </sheetView>
  </sheetViews>
  <sheetFormatPr defaultRowHeight="15"/>
  <cols>
    <col min="1" max="1" width="15.85546875" bestFit="1" customWidth="1"/>
    <col min="2" max="2" width="4.28515625" bestFit="1" customWidth="1"/>
    <col min="5" max="5" width="4.42578125" bestFit="1" customWidth="1"/>
    <col min="6" max="6" width="35.85546875" bestFit="1" customWidth="1"/>
    <col min="9" max="9" width="43.42578125" bestFit="1" customWidth="1"/>
  </cols>
  <sheetData>
    <row r="1" spans="1:10">
      <c r="A1" s="4" t="s">
        <v>0</v>
      </c>
      <c r="B1" s="4" t="s">
        <v>1</v>
      </c>
      <c r="C1" s="4" t="s">
        <v>85</v>
      </c>
      <c r="D1" s="4"/>
      <c r="G1" s="1"/>
    </row>
    <row r="2" spans="1:10" ht="19.5" customHeight="1" thickBot="1">
      <c r="A2" t="s">
        <v>14</v>
      </c>
      <c r="B2" s="1" t="s">
        <v>15</v>
      </c>
      <c r="C2" s="24" t="s">
        <v>16</v>
      </c>
      <c r="G2" s="1"/>
      <c r="I2" s="54" t="s">
        <v>17</v>
      </c>
      <c r="J2" s="54"/>
    </row>
    <row r="3" spans="1:10" ht="15.75" thickBot="1">
      <c r="A3" t="s">
        <v>18</v>
      </c>
      <c r="B3" s="1" t="s">
        <v>19</v>
      </c>
      <c r="C3" s="24" t="s">
        <v>16</v>
      </c>
      <c r="E3" s="55" t="s">
        <v>86</v>
      </c>
      <c r="F3" s="56"/>
      <c r="G3" s="57"/>
      <c r="I3" s="5" t="s">
        <v>87</v>
      </c>
      <c r="J3" s="7" t="s">
        <v>22</v>
      </c>
    </row>
    <row r="4" spans="1:10">
      <c r="A4" t="s">
        <v>23</v>
      </c>
      <c r="B4" s="1" t="s">
        <v>24</v>
      </c>
      <c r="C4" s="24" t="s">
        <v>16</v>
      </c>
      <c r="E4" s="58" t="s">
        <v>25</v>
      </c>
      <c r="F4" s="20" t="s">
        <v>26</v>
      </c>
      <c r="G4" s="13">
        <v>9500</v>
      </c>
      <c r="I4" s="2" t="s">
        <v>88</v>
      </c>
      <c r="J4" s="3">
        <v>46000</v>
      </c>
    </row>
    <row r="5" spans="1:10">
      <c r="A5" t="s">
        <v>28</v>
      </c>
      <c r="B5" s="1" t="s">
        <v>29</v>
      </c>
      <c r="C5" s="24" t="s">
        <v>16</v>
      </c>
      <c r="E5" s="59"/>
      <c r="F5" s="11" t="s">
        <v>30</v>
      </c>
      <c r="G5" s="14">
        <v>9998</v>
      </c>
      <c r="I5" s="2" t="s">
        <v>31</v>
      </c>
      <c r="J5" s="3">
        <v>1200</v>
      </c>
    </row>
    <row r="6" spans="1:10">
      <c r="A6" t="s">
        <v>78</v>
      </c>
      <c r="B6" s="1" t="s">
        <v>33</v>
      </c>
      <c r="C6" s="24" t="s">
        <v>16</v>
      </c>
      <c r="E6" s="59"/>
      <c r="F6" s="11" t="s">
        <v>66</v>
      </c>
      <c r="G6" s="14">
        <v>2552</v>
      </c>
      <c r="I6" s="2" t="s">
        <v>89</v>
      </c>
      <c r="J6" s="3">
        <v>10600</v>
      </c>
    </row>
    <row r="7" spans="1:10">
      <c r="A7" t="s">
        <v>35</v>
      </c>
      <c r="B7" s="1" t="s">
        <v>36</v>
      </c>
      <c r="C7" s="24" t="s">
        <v>16</v>
      </c>
      <c r="E7" s="59"/>
      <c r="F7" s="12" t="s">
        <v>37</v>
      </c>
      <c r="G7" s="15">
        <f>SUM(G4:G6)</f>
        <v>22050</v>
      </c>
      <c r="I7" s="2"/>
      <c r="J7" s="3"/>
    </row>
    <row r="8" spans="1:10" ht="15.75" thickBot="1">
      <c r="A8" t="s">
        <v>39</v>
      </c>
      <c r="B8" s="1">
        <v>101</v>
      </c>
      <c r="C8" s="24" t="s">
        <v>16</v>
      </c>
      <c r="E8" s="60"/>
      <c r="F8" s="21" t="s">
        <v>40</v>
      </c>
      <c r="G8" s="22">
        <f>G7/24</f>
        <v>918.75</v>
      </c>
      <c r="I8" s="2"/>
      <c r="J8" s="3"/>
    </row>
    <row r="9" spans="1:10">
      <c r="A9" t="s">
        <v>41</v>
      </c>
      <c r="B9" s="1">
        <v>102</v>
      </c>
      <c r="C9" s="24" t="s">
        <v>16</v>
      </c>
      <c r="E9" s="61" t="s">
        <v>17</v>
      </c>
      <c r="F9" s="10" t="s">
        <v>42</v>
      </c>
      <c r="G9" s="19">
        <f>J11</f>
        <v>57800</v>
      </c>
      <c r="I9" s="2"/>
      <c r="J9" s="3"/>
    </row>
    <row r="10" spans="1:10" ht="15.75" thickBot="1">
      <c r="A10" t="s">
        <v>43</v>
      </c>
      <c r="B10" s="1">
        <v>103</v>
      </c>
      <c r="C10" s="24" t="s">
        <v>16</v>
      </c>
      <c r="E10" s="60"/>
      <c r="F10" s="21" t="s">
        <v>90</v>
      </c>
      <c r="G10" s="22">
        <f>G9/22</f>
        <v>2627.2727272727275</v>
      </c>
      <c r="I10" s="2"/>
      <c r="J10" s="2"/>
    </row>
    <row r="11" spans="1:10" ht="16.5" thickBot="1">
      <c r="A11" t="s">
        <v>45</v>
      </c>
      <c r="B11" s="1">
        <v>104</v>
      </c>
      <c r="C11" s="24" t="s">
        <v>16</v>
      </c>
      <c r="E11" s="16" t="s">
        <v>46</v>
      </c>
      <c r="F11" s="17" t="s">
        <v>47</v>
      </c>
      <c r="G11" s="18">
        <f>G8+G10</f>
        <v>3546.0227272727275</v>
      </c>
      <c r="I11" s="5" t="s">
        <v>48</v>
      </c>
      <c r="J11" s="6">
        <f>SUM(J4:J9)</f>
        <v>57800</v>
      </c>
    </row>
    <row r="12" spans="1:10">
      <c r="A12" t="s">
        <v>82</v>
      </c>
      <c r="B12" s="1">
        <v>105</v>
      </c>
      <c r="C12" s="24" t="s">
        <v>16</v>
      </c>
      <c r="G12" s="1"/>
    </row>
    <row r="13" spans="1:10">
      <c r="A13" t="s">
        <v>49</v>
      </c>
      <c r="B13" s="1">
        <v>106</v>
      </c>
      <c r="C13" s="24" t="s">
        <v>16</v>
      </c>
      <c r="G13" s="1"/>
    </row>
    <row r="14" spans="1:10">
      <c r="A14" t="s">
        <v>50</v>
      </c>
      <c r="B14" s="1">
        <v>201</v>
      </c>
      <c r="C14" s="24" t="s">
        <v>16</v>
      </c>
      <c r="G14" s="8"/>
      <c r="J14" s="9"/>
    </row>
    <row r="15" spans="1:10">
      <c r="A15" t="s">
        <v>83</v>
      </c>
      <c r="B15" s="1">
        <v>202</v>
      </c>
      <c r="C15" s="24" t="s">
        <v>16</v>
      </c>
      <c r="G15" s="8"/>
    </row>
    <row r="16" spans="1:10">
      <c r="A16" t="s">
        <v>54</v>
      </c>
      <c r="B16" s="1">
        <v>203</v>
      </c>
      <c r="C16" s="24"/>
      <c r="G16" s="8"/>
    </row>
    <row r="17" spans="1:7">
      <c r="A17" t="s">
        <v>56</v>
      </c>
      <c r="B17" s="1">
        <v>204</v>
      </c>
      <c r="C17" s="24" t="s">
        <v>16</v>
      </c>
      <c r="G17" s="8"/>
    </row>
    <row r="18" spans="1:7">
      <c r="A18" t="s">
        <v>49</v>
      </c>
      <c r="B18" s="1">
        <v>205</v>
      </c>
      <c r="C18" s="24" t="s">
        <v>16</v>
      </c>
      <c r="G18" s="1"/>
    </row>
    <row r="19" spans="1:7">
      <c r="A19" t="s">
        <v>49</v>
      </c>
      <c r="B19" s="1">
        <v>206</v>
      </c>
      <c r="C19" s="24" t="s">
        <v>16</v>
      </c>
      <c r="F19" s="27"/>
      <c r="G19" s="23"/>
    </row>
    <row r="20" spans="1:7">
      <c r="A20" t="s">
        <v>84</v>
      </c>
      <c r="B20" s="1">
        <v>301</v>
      </c>
      <c r="C20" s="24" t="s">
        <v>16</v>
      </c>
      <c r="G20" s="1"/>
    </row>
    <row r="21" spans="1:7">
      <c r="A21" t="s">
        <v>59</v>
      </c>
      <c r="B21" s="1">
        <v>302</v>
      </c>
      <c r="C21" s="24" t="s">
        <v>16</v>
      </c>
      <c r="G21" s="1"/>
    </row>
    <row r="22" spans="1:7">
      <c r="A22" t="s">
        <v>43</v>
      </c>
      <c r="B22" s="1">
        <v>303</v>
      </c>
      <c r="C22" s="24" t="s">
        <v>16</v>
      </c>
      <c r="G22" s="1"/>
    </row>
    <row r="23" spans="1:7">
      <c r="A23" t="s">
        <v>32</v>
      </c>
      <c r="B23" s="1">
        <v>304</v>
      </c>
      <c r="C23" s="24" t="s">
        <v>16</v>
      </c>
      <c r="G23" s="1"/>
    </row>
    <row r="24" spans="1:7">
      <c r="A24" t="s">
        <v>18</v>
      </c>
      <c r="B24" s="1">
        <v>305</v>
      </c>
      <c r="C24" s="24" t="s">
        <v>16</v>
      </c>
      <c r="G24" s="1"/>
    </row>
    <row r="25" spans="1:7">
      <c r="A25" t="s">
        <v>83</v>
      </c>
      <c r="B25" s="1">
        <v>306</v>
      </c>
      <c r="C25" s="24" t="s">
        <v>16</v>
      </c>
      <c r="G25" s="1"/>
    </row>
  </sheetData>
  <mergeCells count="4">
    <mergeCell ref="I2:J2"/>
    <mergeCell ref="E3:G3"/>
    <mergeCell ref="E4:E8"/>
    <mergeCell ref="E9: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2BB7-1580-4190-82C7-30C9D438A2D4}">
  <dimension ref="A1:E46"/>
  <sheetViews>
    <sheetView topLeftCell="A31" workbookViewId="0">
      <selection activeCell="A39" sqref="A39"/>
    </sheetView>
  </sheetViews>
  <sheetFormatPr defaultRowHeight="15"/>
  <cols>
    <col min="2" max="2" width="24.42578125" bestFit="1" customWidth="1"/>
  </cols>
  <sheetData>
    <row r="1" spans="1:3">
      <c r="A1" t="s">
        <v>0</v>
      </c>
      <c r="B1" t="s">
        <v>1</v>
      </c>
      <c r="C1" t="s">
        <v>3</v>
      </c>
    </row>
    <row r="2" spans="1:3">
      <c r="A2" t="s">
        <v>14</v>
      </c>
      <c r="B2" t="s">
        <v>15</v>
      </c>
      <c r="C2" s="24" t="s">
        <v>16</v>
      </c>
    </row>
    <row r="3" spans="1:3">
      <c r="A3" t="s">
        <v>18</v>
      </c>
      <c r="B3" t="s">
        <v>19</v>
      </c>
      <c r="C3" s="24" t="s">
        <v>61</v>
      </c>
    </row>
    <row r="4" spans="1:3">
      <c r="A4" t="s">
        <v>23</v>
      </c>
      <c r="B4" t="s">
        <v>24</v>
      </c>
      <c r="C4" s="24" t="s">
        <v>91</v>
      </c>
    </row>
    <row r="5" spans="1:3">
      <c r="A5" t="s">
        <v>28</v>
      </c>
      <c r="B5" t="s">
        <v>29</v>
      </c>
      <c r="C5" t="s">
        <v>16</v>
      </c>
    </row>
    <row r="6" spans="1:3">
      <c r="A6" t="s">
        <v>32</v>
      </c>
      <c r="B6" t="s">
        <v>33</v>
      </c>
      <c r="C6" s="24" t="s">
        <v>16</v>
      </c>
    </row>
    <row r="7" spans="1:3">
      <c r="A7" t="s">
        <v>35</v>
      </c>
      <c r="B7" t="s">
        <v>36</v>
      </c>
      <c r="C7" s="24" t="s">
        <v>16</v>
      </c>
    </row>
    <row r="8" spans="1:3">
      <c r="A8" t="s">
        <v>39</v>
      </c>
      <c r="B8">
        <v>101</v>
      </c>
    </row>
    <row r="9" spans="1:3">
      <c r="A9" t="s">
        <v>41</v>
      </c>
      <c r="B9">
        <v>102</v>
      </c>
      <c r="C9" s="24" t="s">
        <v>16</v>
      </c>
    </row>
    <row r="10" spans="1:3">
      <c r="A10" t="s">
        <v>43</v>
      </c>
      <c r="B10">
        <v>103</v>
      </c>
      <c r="C10" s="24" t="s">
        <v>61</v>
      </c>
    </row>
    <row r="11" spans="1:3">
      <c r="A11" t="s">
        <v>45</v>
      </c>
      <c r="B11">
        <v>104</v>
      </c>
      <c r="C11" s="24" t="s">
        <v>16</v>
      </c>
    </row>
    <row r="12" spans="1:3">
      <c r="A12" t="s">
        <v>71</v>
      </c>
      <c r="B12">
        <v>105</v>
      </c>
      <c r="C12" s="24" t="s">
        <v>16</v>
      </c>
    </row>
    <row r="13" spans="1:3">
      <c r="A13" t="s">
        <v>49</v>
      </c>
      <c r="B13">
        <v>106</v>
      </c>
      <c r="C13" s="24" t="s">
        <v>16</v>
      </c>
    </row>
    <row r="14" spans="1:3">
      <c r="A14" t="s">
        <v>50</v>
      </c>
      <c r="B14">
        <v>201</v>
      </c>
      <c r="C14" s="25" t="s">
        <v>61</v>
      </c>
    </row>
    <row r="15" spans="1:3">
      <c r="A15" t="s">
        <v>52</v>
      </c>
      <c r="B15">
        <v>202</v>
      </c>
      <c r="C15" t="s">
        <v>16</v>
      </c>
    </row>
    <row r="16" spans="1:3">
      <c r="A16" t="s">
        <v>54</v>
      </c>
      <c r="B16">
        <v>203</v>
      </c>
      <c r="C16" s="24" t="s">
        <v>16</v>
      </c>
    </row>
    <row r="17" spans="1:3">
      <c r="A17" t="s">
        <v>56</v>
      </c>
      <c r="B17">
        <v>204</v>
      </c>
      <c r="C17" s="24" t="s">
        <v>16</v>
      </c>
    </row>
    <row r="18" spans="1:3">
      <c r="A18" t="s">
        <v>49</v>
      </c>
      <c r="B18">
        <v>205</v>
      </c>
      <c r="C18" s="24" t="s">
        <v>16</v>
      </c>
    </row>
    <row r="19" spans="1:3">
      <c r="A19" t="s">
        <v>49</v>
      </c>
      <c r="B19">
        <v>206</v>
      </c>
      <c r="C19" s="24" t="s">
        <v>16</v>
      </c>
    </row>
    <row r="20" spans="1:3">
      <c r="A20" t="s">
        <v>43</v>
      </c>
      <c r="B20">
        <v>301</v>
      </c>
      <c r="C20" s="24" t="s">
        <v>16</v>
      </c>
    </row>
    <row r="21" spans="1:3">
      <c r="A21" t="s">
        <v>59</v>
      </c>
      <c r="B21">
        <v>302</v>
      </c>
      <c r="C21" s="24" t="s">
        <v>16</v>
      </c>
    </row>
    <row r="22" spans="1:3">
      <c r="A22" t="s">
        <v>43</v>
      </c>
      <c r="B22">
        <v>303</v>
      </c>
      <c r="C22" s="24" t="s">
        <v>61</v>
      </c>
    </row>
    <row r="23" spans="1:3">
      <c r="A23" t="s">
        <v>32</v>
      </c>
      <c r="B23">
        <v>304</v>
      </c>
      <c r="C23" s="24" t="s">
        <v>16</v>
      </c>
    </row>
    <row r="24" spans="1:3">
      <c r="A24" t="s">
        <v>18</v>
      </c>
      <c r="B24">
        <v>305</v>
      </c>
      <c r="C24" s="24" t="s">
        <v>61</v>
      </c>
    </row>
    <row r="25" spans="1:3">
      <c r="A25" t="s">
        <v>52</v>
      </c>
      <c r="B25">
        <v>306</v>
      </c>
    </row>
    <row r="39" spans="1:5">
      <c r="A39" t="s">
        <v>92</v>
      </c>
      <c r="B39" t="s">
        <v>93</v>
      </c>
      <c r="C39">
        <v>600</v>
      </c>
    </row>
    <row r="40" spans="1:5">
      <c r="B40" t="s">
        <v>94</v>
      </c>
      <c r="C40">
        <v>1500</v>
      </c>
    </row>
    <row r="41" spans="1:5">
      <c r="B41" t="s">
        <v>95</v>
      </c>
      <c r="C41">
        <v>700</v>
      </c>
    </row>
    <row r="43" spans="1:5">
      <c r="E43" t="s">
        <v>96</v>
      </c>
    </row>
    <row r="46" spans="1:5">
      <c r="A46" t="s">
        <v>97</v>
      </c>
      <c r="B46">
        <v>70000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044B-FBCC-4693-ACC6-696EB53E35C8}">
  <dimension ref="A1:J25"/>
  <sheetViews>
    <sheetView workbookViewId="0">
      <selection activeCell="G4" sqref="G4"/>
    </sheetView>
  </sheetViews>
  <sheetFormatPr defaultRowHeight="15"/>
  <cols>
    <col min="1" max="1" width="15.85546875" bestFit="1" customWidth="1"/>
    <col min="6" max="6" width="35.85546875" bestFit="1" customWidth="1"/>
    <col min="9" max="9" width="41.7109375" bestFit="1" customWidth="1"/>
  </cols>
  <sheetData>
    <row r="1" spans="1:10">
      <c r="A1" s="4" t="s">
        <v>0</v>
      </c>
      <c r="B1" s="4" t="s">
        <v>1</v>
      </c>
      <c r="C1" s="4" t="s">
        <v>98</v>
      </c>
      <c r="D1" s="4"/>
      <c r="G1" s="1"/>
    </row>
    <row r="2" spans="1:10" ht="21.75" thickBot="1">
      <c r="A2" t="s">
        <v>14</v>
      </c>
      <c r="B2" s="1" t="s">
        <v>15</v>
      </c>
      <c r="C2" t="s">
        <v>16</v>
      </c>
      <c r="G2" s="1"/>
      <c r="I2" s="54" t="s">
        <v>17</v>
      </c>
      <c r="J2" s="54"/>
    </row>
    <row r="3" spans="1:10" ht="15.75" thickBot="1">
      <c r="A3" t="s">
        <v>18</v>
      </c>
      <c r="B3" s="1" t="s">
        <v>19</v>
      </c>
      <c r="C3" t="s">
        <v>16</v>
      </c>
      <c r="E3" s="55" t="s">
        <v>99</v>
      </c>
      <c r="F3" s="56"/>
      <c r="G3" s="57"/>
      <c r="I3" s="5" t="s">
        <v>100</v>
      </c>
      <c r="J3" s="7" t="s">
        <v>22</v>
      </c>
    </row>
    <row r="4" spans="1:10">
      <c r="A4" t="s">
        <v>23</v>
      </c>
      <c r="B4" s="1" t="s">
        <v>24</v>
      </c>
      <c r="C4" t="s">
        <v>16</v>
      </c>
      <c r="E4" s="58" t="s">
        <v>25</v>
      </c>
      <c r="F4" s="20" t="s">
        <v>26</v>
      </c>
      <c r="G4" s="13">
        <v>9500</v>
      </c>
      <c r="I4" s="2" t="s">
        <v>101</v>
      </c>
      <c r="J4" s="3">
        <v>28000</v>
      </c>
    </row>
    <row r="5" spans="1:10">
      <c r="A5" t="s">
        <v>28</v>
      </c>
      <c r="B5" s="1" t="s">
        <v>29</v>
      </c>
      <c r="C5" t="s">
        <v>16</v>
      </c>
      <c r="E5" s="59"/>
      <c r="F5" s="11" t="s">
        <v>30</v>
      </c>
      <c r="G5" s="14">
        <v>12190</v>
      </c>
      <c r="I5" s="2" t="s">
        <v>31</v>
      </c>
      <c r="J5" s="3">
        <v>1200</v>
      </c>
    </row>
    <row r="6" spans="1:10">
      <c r="A6" t="s">
        <v>78</v>
      </c>
      <c r="B6" s="1" t="s">
        <v>33</v>
      </c>
      <c r="C6" t="s">
        <v>16</v>
      </c>
      <c r="E6" s="59"/>
      <c r="F6" s="11" t="s">
        <v>66</v>
      </c>
      <c r="G6" s="14">
        <v>0</v>
      </c>
      <c r="I6" s="2" t="s">
        <v>102</v>
      </c>
      <c r="J6" s="3">
        <v>110</v>
      </c>
    </row>
    <row r="7" spans="1:10">
      <c r="A7" t="s">
        <v>35</v>
      </c>
      <c r="B7" s="1" t="s">
        <v>36</v>
      </c>
      <c r="C7" t="s">
        <v>16</v>
      </c>
      <c r="E7" s="59"/>
      <c r="F7" s="12" t="s">
        <v>37</v>
      </c>
      <c r="G7" s="15">
        <f>SUM(G4:G6)</f>
        <v>21690</v>
      </c>
      <c r="I7" s="2"/>
      <c r="J7" s="3"/>
    </row>
    <row r="8" spans="1:10" ht="15.75" thickBot="1">
      <c r="A8" t="s">
        <v>39</v>
      </c>
      <c r="B8" s="1">
        <v>101</v>
      </c>
      <c r="C8" t="s">
        <v>16</v>
      </c>
      <c r="E8" s="60"/>
      <c r="F8" s="21" t="s">
        <v>40</v>
      </c>
      <c r="G8" s="22">
        <f>G7/24</f>
        <v>903.75</v>
      </c>
      <c r="I8" s="2"/>
      <c r="J8" s="3"/>
    </row>
    <row r="9" spans="1:10">
      <c r="A9" t="s">
        <v>41</v>
      </c>
      <c r="B9" s="1">
        <v>102</v>
      </c>
      <c r="C9" t="s">
        <v>16</v>
      </c>
      <c r="E9" s="61" t="s">
        <v>17</v>
      </c>
      <c r="F9" s="10" t="s">
        <v>42</v>
      </c>
      <c r="G9" s="19">
        <f>J11</f>
        <v>29310</v>
      </c>
      <c r="I9" s="2"/>
      <c r="J9" s="3"/>
    </row>
    <row r="10" spans="1:10" ht="15.75" thickBot="1">
      <c r="A10" t="s">
        <v>28</v>
      </c>
      <c r="B10" s="1">
        <v>103</v>
      </c>
      <c r="C10" t="s">
        <v>16</v>
      </c>
      <c r="E10" s="60"/>
      <c r="F10" s="21" t="s">
        <v>90</v>
      </c>
      <c r="G10" s="22">
        <f>G9/22</f>
        <v>1332.2727272727273</v>
      </c>
      <c r="I10" s="2"/>
      <c r="J10" s="2"/>
    </row>
    <row r="11" spans="1:10" ht="16.5" thickBot="1">
      <c r="A11" t="s">
        <v>45</v>
      </c>
      <c r="B11" s="1">
        <v>104</v>
      </c>
      <c r="C11" t="s">
        <v>16</v>
      </c>
      <c r="E11" s="16" t="s">
        <v>46</v>
      </c>
      <c r="F11" s="17" t="s">
        <v>47</v>
      </c>
      <c r="G11" s="18">
        <f>G8+G10</f>
        <v>2236.022727272727</v>
      </c>
      <c r="I11" s="5" t="s">
        <v>48</v>
      </c>
      <c r="J11" s="6">
        <f>SUM(J4:J9)</f>
        <v>29310</v>
      </c>
    </row>
    <row r="12" spans="1:10">
      <c r="A12" t="s">
        <v>82</v>
      </c>
      <c r="B12" s="1">
        <v>105</v>
      </c>
      <c r="C12" t="s">
        <v>16</v>
      </c>
      <c r="G12" s="1"/>
    </row>
    <row r="13" spans="1:10">
      <c r="A13" t="s">
        <v>49</v>
      </c>
      <c r="B13" s="1">
        <v>106</v>
      </c>
      <c r="C13" t="s">
        <v>16</v>
      </c>
      <c r="G13" s="1"/>
    </row>
    <row r="14" spans="1:10">
      <c r="A14" t="s">
        <v>50</v>
      </c>
      <c r="B14" s="1">
        <v>201</v>
      </c>
      <c r="C14" t="s">
        <v>16</v>
      </c>
      <c r="G14" s="8"/>
      <c r="J14" s="9"/>
    </row>
    <row r="15" spans="1:10">
      <c r="A15" t="s">
        <v>83</v>
      </c>
      <c r="B15" s="1">
        <v>202</v>
      </c>
      <c r="C15" t="s">
        <v>16</v>
      </c>
      <c r="G15" s="8"/>
    </row>
    <row r="16" spans="1:10">
      <c r="A16" t="s">
        <v>54</v>
      </c>
      <c r="B16" s="1">
        <v>203</v>
      </c>
      <c r="G16" s="8"/>
    </row>
    <row r="17" spans="1:7">
      <c r="A17" t="s">
        <v>56</v>
      </c>
      <c r="B17" s="1">
        <v>204</v>
      </c>
      <c r="C17" t="s">
        <v>16</v>
      </c>
      <c r="G17" s="8"/>
    </row>
    <row r="18" spans="1:7">
      <c r="A18" t="s">
        <v>49</v>
      </c>
      <c r="B18" s="1">
        <v>205</v>
      </c>
      <c r="C18" t="s">
        <v>16</v>
      </c>
      <c r="G18" s="1"/>
    </row>
    <row r="19" spans="1:7">
      <c r="A19" t="s">
        <v>49</v>
      </c>
      <c r="B19" s="1">
        <v>206</v>
      </c>
      <c r="C19" t="s">
        <v>16</v>
      </c>
      <c r="F19" s="27"/>
      <c r="G19" s="23"/>
    </row>
    <row r="20" spans="1:7">
      <c r="A20" t="s">
        <v>84</v>
      </c>
      <c r="B20" s="1">
        <v>301</v>
      </c>
      <c r="C20" t="s">
        <v>16</v>
      </c>
      <c r="G20" s="1"/>
    </row>
    <row r="21" spans="1:7">
      <c r="A21" t="s">
        <v>59</v>
      </c>
      <c r="B21" s="1">
        <v>302</v>
      </c>
      <c r="C21" t="s">
        <v>16</v>
      </c>
      <c r="G21" s="1"/>
    </row>
    <row r="22" spans="1:7">
      <c r="A22" t="s">
        <v>43</v>
      </c>
      <c r="B22" s="1">
        <v>303</v>
      </c>
      <c r="C22" t="s">
        <v>16</v>
      </c>
      <c r="G22" s="1"/>
    </row>
    <row r="23" spans="1:7">
      <c r="A23" t="s">
        <v>43</v>
      </c>
      <c r="B23" s="1">
        <v>304</v>
      </c>
      <c r="C23" t="s">
        <v>16</v>
      </c>
      <c r="G23" s="1"/>
    </row>
    <row r="24" spans="1:7">
      <c r="A24" t="s">
        <v>18</v>
      </c>
      <c r="B24" s="1">
        <v>305</v>
      </c>
      <c r="C24" t="s">
        <v>16</v>
      </c>
      <c r="G24" s="1"/>
    </row>
    <row r="25" spans="1:7">
      <c r="A25" t="s">
        <v>83</v>
      </c>
      <c r="B25" s="1">
        <v>306</v>
      </c>
      <c r="C25" t="s">
        <v>16</v>
      </c>
      <c r="G25" s="1"/>
    </row>
  </sheetData>
  <mergeCells count="4">
    <mergeCell ref="I2:J2"/>
    <mergeCell ref="E3:G3"/>
    <mergeCell ref="E4:E8"/>
    <mergeCell ref="E9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F4E7-029A-4B02-9D48-CAA7B7935A49}">
  <dimension ref="A1:J25"/>
  <sheetViews>
    <sheetView zoomScale="82" zoomScaleNormal="82" workbookViewId="0">
      <selection activeCell="G11" sqref="G11"/>
    </sheetView>
  </sheetViews>
  <sheetFormatPr defaultRowHeight="15"/>
  <cols>
    <col min="1" max="1" width="15.85546875" bestFit="1" customWidth="1"/>
    <col min="5" max="5" width="4.42578125" bestFit="1" customWidth="1"/>
    <col min="6" max="6" width="35.85546875" bestFit="1" customWidth="1"/>
    <col min="9" max="9" width="44.140625" bestFit="1" customWidth="1"/>
  </cols>
  <sheetData>
    <row r="1" spans="1:10">
      <c r="A1" s="4" t="s">
        <v>0</v>
      </c>
      <c r="B1" s="4" t="s">
        <v>1</v>
      </c>
      <c r="C1" s="4" t="s">
        <v>103</v>
      </c>
      <c r="D1" s="4"/>
      <c r="G1" s="1"/>
    </row>
    <row r="2" spans="1:10" ht="21.75" thickBot="1">
      <c r="A2" t="s">
        <v>14</v>
      </c>
      <c r="B2" s="1" t="s">
        <v>15</v>
      </c>
      <c r="C2" t="s">
        <v>61</v>
      </c>
      <c r="G2" s="1"/>
      <c r="I2" s="54" t="s">
        <v>17</v>
      </c>
      <c r="J2" s="54"/>
    </row>
    <row r="3" spans="1:10" ht="15.75" thickBot="1">
      <c r="A3" t="s">
        <v>18</v>
      </c>
      <c r="B3" s="1" t="s">
        <v>19</v>
      </c>
      <c r="C3" t="s">
        <v>61</v>
      </c>
      <c r="E3" s="55" t="s">
        <v>104</v>
      </c>
      <c r="F3" s="56"/>
      <c r="G3" s="57"/>
      <c r="I3" s="5" t="s">
        <v>105</v>
      </c>
      <c r="J3" s="7" t="s">
        <v>22</v>
      </c>
    </row>
    <row r="4" spans="1:10">
      <c r="A4" t="s">
        <v>23</v>
      </c>
      <c r="B4" s="1" t="s">
        <v>24</v>
      </c>
      <c r="C4" t="s">
        <v>61</v>
      </c>
      <c r="E4" s="58" t="s">
        <v>25</v>
      </c>
      <c r="F4" s="20" t="s">
        <v>26</v>
      </c>
      <c r="G4" s="13">
        <v>4500</v>
      </c>
      <c r="I4" s="2" t="s">
        <v>106</v>
      </c>
      <c r="J4" s="3">
        <v>40000</v>
      </c>
    </row>
    <row r="5" spans="1:10">
      <c r="A5" t="s">
        <v>28</v>
      </c>
      <c r="B5" s="1" t="s">
        <v>29</v>
      </c>
      <c r="C5" t="s">
        <v>61</v>
      </c>
      <c r="E5" s="59"/>
      <c r="F5" s="11" t="s">
        <v>30</v>
      </c>
      <c r="G5" s="14">
        <v>12215</v>
      </c>
      <c r="I5" s="2" t="s">
        <v>31</v>
      </c>
      <c r="J5" s="3">
        <v>1200</v>
      </c>
    </row>
    <row r="6" spans="1:10">
      <c r="A6" t="s">
        <v>82</v>
      </c>
      <c r="B6" s="1" t="s">
        <v>33</v>
      </c>
      <c r="C6" t="s">
        <v>61</v>
      </c>
      <c r="E6" s="59"/>
      <c r="F6" s="11" t="s">
        <v>107</v>
      </c>
      <c r="G6" s="14">
        <v>7500</v>
      </c>
      <c r="I6" s="2" t="s">
        <v>108</v>
      </c>
      <c r="J6" s="3">
        <v>11588</v>
      </c>
    </row>
    <row r="7" spans="1:10">
      <c r="A7" t="s">
        <v>35</v>
      </c>
      <c r="B7" s="1" t="s">
        <v>36</v>
      </c>
      <c r="C7" t="s">
        <v>61</v>
      </c>
      <c r="E7" s="59"/>
      <c r="F7" s="12" t="s">
        <v>37</v>
      </c>
      <c r="G7" s="15">
        <f>SUM(G4:G6)</f>
        <v>24215</v>
      </c>
      <c r="I7" s="2" t="s">
        <v>109</v>
      </c>
      <c r="J7" s="3">
        <v>650</v>
      </c>
    </row>
    <row r="8" spans="1:10" ht="15.75" thickBot="1">
      <c r="A8" t="s">
        <v>39</v>
      </c>
      <c r="B8" s="1">
        <v>101</v>
      </c>
      <c r="C8" t="s">
        <v>61</v>
      </c>
      <c r="E8" s="60"/>
      <c r="F8" s="21" t="s">
        <v>40</v>
      </c>
      <c r="G8" s="22">
        <f>G7/24</f>
        <v>1008.9583333333334</v>
      </c>
      <c r="I8" s="2"/>
      <c r="J8" s="3"/>
    </row>
    <row r="9" spans="1:10">
      <c r="A9" t="s">
        <v>41</v>
      </c>
      <c r="B9" s="1">
        <v>102</v>
      </c>
      <c r="C9" t="s">
        <v>61</v>
      </c>
      <c r="E9" s="61" t="s">
        <v>17</v>
      </c>
      <c r="F9" s="10" t="s">
        <v>42</v>
      </c>
      <c r="G9" s="19">
        <f>J11</f>
        <v>53438</v>
      </c>
      <c r="I9" s="2"/>
      <c r="J9" s="3"/>
    </row>
    <row r="10" spans="1:10" ht="15.75" thickBot="1">
      <c r="A10" t="s">
        <v>28</v>
      </c>
      <c r="B10" s="1">
        <v>103</v>
      </c>
      <c r="C10" t="s">
        <v>61</v>
      </c>
      <c r="E10" s="60"/>
      <c r="F10" s="21" t="s">
        <v>90</v>
      </c>
      <c r="G10" s="22">
        <f>G9/22</f>
        <v>2429</v>
      </c>
      <c r="I10" s="2"/>
      <c r="J10" s="2"/>
    </row>
    <row r="11" spans="1:10" ht="16.5" thickBot="1">
      <c r="A11" t="s">
        <v>45</v>
      </c>
      <c r="B11" s="1">
        <v>104</v>
      </c>
      <c r="C11" t="s">
        <v>61</v>
      </c>
      <c r="E11" s="16" t="s">
        <v>46</v>
      </c>
      <c r="F11" s="17" t="s">
        <v>47</v>
      </c>
      <c r="G11" s="18">
        <f>G8+G10</f>
        <v>3437.9583333333335</v>
      </c>
      <c r="I11" s="5" t="s">
        <v>48</v>
      </c>
      <c r="J11" s="6">
        <f>SUM(J4:J9)</f>
        <v>53438</v>
      </c>
    </row>
    <row r="12" spans="1:10">
      <c r="A12" t="s">
        <v>82</v>
      </c>
      <c r="B12" s="1">
        <v>105</v>
      </c>
      <c r="C12" t="s">
        <v>61</v>
      </c>
      <c r="G12" s="1"/>
    </row>
    <row r="13" spans="1:10">
      <c r="A13" t="s">
        <v>49</v>
      </c>
      <c r="B13" s="1">
        <v>106</v>
      </c>
      <c r="C13" t="s">
        <v>61</v>
      </c>
      <c r="G13" s="1"/>
    </row>
    <row r="14" spans="1:10">
      <c r="A14" t="s">
        <v>50</v>
      </c>
      <c r="B14" s="1">
        <v>201</v>
      </c>
      <c r="C14" t="s">
        <v>61</v>
      </c>
      <c r="G14" s="8"/>
      <c r="J14" s="9"/>
    </row>
    <row r="15" spans="1:10">
      <c r="A15" t="s">
        <v>83</v>
      </c>
      <c r="B15" s="1">
        <v>202</v>
      </c>
      <c r="C15" t="s">
        <v>61</v>
      </c>
      <c r="G15" s="8"/>
    </row>
    <row r="16" spans="1:10">
      <c r="A16" t="s">
        <v>54</v>
      </c>
      <c r="B16" s="1">
        <v>203</v>
      </c>
      <c r="G16" s="8"/>
    </row>
    <row r="17" spans="1:7">
      <c r="A17" t="s">
        <v>56</v>
      </c>
      <c r="B17" s="1">
        <v>204</v>
      </c>
      <c r="C17" t="s">
        <v>61</v>
      </c>
      <c r="G17" s="8"/>
    </row>
    <row r="18" spans="1:7">
      <c r="A18" t="s">
        <v>49</v>
      </c>
      <c r="B18" s="1">
        <v>205</v>
      </c>
      <c r="C18" t="s">
        <v>61</v>
      </c>
      <c r="G18" s="1"/>
    </row>
    <row r="19" spans="1:7">
      <c r="A19" t="s">
        <v>49</v>
      </c>
      <c r="B19" s="1">
        <v>206</v>
      </c>
      <c r="C19" t="s">
        <v>61</v>
      </c>
      <c r="F19" s="27"/>
      <c r="G19" s="23"/>
    </row>
    <row r="20" spans="1:7">
      <c r="A20" t="s">
        <v>84</v>
      </c>
      <c r="B20" s="1">
        <v>301</v>
      </c>
      <c r="C20" t="s">
        <v>61</v>
      </c>
      <c r="G20" s="1"/>
    </row>
    <row r="21" spans="1:7">
      <c r="A21" t="s">
        <v>59</v>
      </c>
      <c r="B21" s="1">
        <v>302</v>
      </c>
      <c r="C21" t="s">
        <v>61</v>
      </c>
      <c r="G21" s="1"/>
    </row>
    <row r="22" spans="1:7">
      <c r="A22" t="s">
        <v>43</v>
      </c>
      <c r="B22" s="1">
        <v>303</v>
      </c>
      <c r="C22" t="s">
        <v>61</v>
      </c>
      <c r="G22" s="1"/>
    </row>
    <row r="23" spans="1:7">
      <c r="A23" t="s">
        <v>43</v>
      </c>
      <c r="B23" s="1">
        <v>304</v>
      </c>
      <c r="C23" t="s">
        <v>61</v>
      </c>
      <c r="G23" s="1"/>
    </row>
    <row r="24" spans="1:7">
      <c r="A24" t="s">
        <v>18</v>
      </c>
      <c r="B24" s="1">
        <v>305</v>
      </c>
      <c r="C24" t="s">
        <v>61</v>
      </c>
      <c r="G24" s="1"/>
    </row>
    <row r="25" spans="1:7">
      <c r="A25" t="s">
        <v>83</v>
      </c>
      <c r="B25" s="1">
        <v>306</v>
      </c>
      <c r="C25" t="s">
        <v>61</v>
      </c>
      <c r="G25" s="1"/>
    </row>
  </sheetData>
  <mergeCells count="4">
    <mergeCell ref="I2:J2"/>
    <mergeCell ref="E3:G3"/>
    <mergeCell ref="E4:E8"/>
    <mergeCell ref="E9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60ED-4639-4404-BA35-EFC25053B792}">
  <dimension ref="A1:H6"/>
  <sheetViews>
    <sheetView workbookViewId="0">
      <selection activeCell="C13" sqref="C13"/>
    </sheetView>
  </sheetViews>
  <sheetFormatPr defaultRowHeight="15"/>
  <cols>
    <col min="1" max="1" width="18.5703125" bestFit="1" customWidth="1"/>
    <col min="2" max="2" width="13.85546875" bestFit="1" customWidth="1"/>
    <col min="3" max="3" width="13.85546875" customWidth="1"/>
  </cols>
  <sheetData>
    <row r="1" spans="1:8" s="35" customFormat="1">
      <c r="A1" s="36" t="s">
        <v>110</v>
      </c>
      <c r="B1" s="36" t="s">
        <v>111</v>
      </c>
      <c r="D1" s="35" t="s">
        <v>1</v>
      </c>
      <c r="H1" s="35">
        <v>15000</v>
      </c>
    </row>
    <row r="2" spans="1:8">
      <c r="A2" s="2" t="s">
        <v>112</v>
      </c>
      <c r="B2" s="2">
        <v>3848</v>
      </c>
      <c r="D2">
        <v>203</v>
      </c>
      <c r="H2">
        <v>75000</v>
      </c>
    </row>
    <row r="3" spans="1:8">
      <c r="A3" s="2" t="s">
        <v>113</v>
      </c>
      <c r="B3" s="2">
        <v>10766</v>
      </c>
      <c r="D3" s="34">
        <v>203304</v>
      </c>
    </row>
    <row r="4" spans="1:8">
      <c r="A4" s="2" t="s">
        <v>114</v>
      </c>
      <c r="B4" s="2">
        <v>10000</v>
      </c>
      <c r="D4" t="s">
        <v>115</v>
      </c>
    </row>
    <row r="5" spans="1:8">
      <c r="A5" s="2" t="s">
        <v>116</v>
      </c>
      <c r="B5" s="2">
        <v>29000</v>
      </c>
      <c r="D5" t="s">
        <v>117</v>
      </c>
    </row>
    <row r="6" spans="1:8">
      <c r="A6" s="2"/>
      <c r="B6" s="36">
        <f>SUM(B2:B5)</f>
        <v>53614</v>
      </c>
      <c r="C6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3143-46E3-4CA9-ABE2-5D2F4B2FDD82}">
  <dimension ref="A1:I25"/>
  <sheetViews>
    <sheetView topLeftCell="A13" workbookViewId="0">
      <selection activeCell="E9" sqref="E9"/>
    </sheetView>
  </sheetViews>
  <sheetFormatPr defaultRowHeight="15"/>
  <cols>
    <col min="1" max="1" width="15.85546875" bestFit="1" customWidth="1"/>
    <col min="8" max="8" width="44.140625" bestFit="1" customWidth="1"/>
    <col min="9" max="9" width="9.5703125" bestFit="1" customWidth="1"/>
  </cols>
  <sheetData>
    <row r="1" spans="1:9">
      <c r="A1" s="4" t="s">
        <v>0</v>
      </c>
      <c r="B1" s="4" t="s">
        <v>1</v>
      </c>
      <c r="C1" s="4" t="s">
        <v>118</v>
      </c>
    </row>
    <row r="2" spans="1:9">
      <c r="A2" t="s">
        <v>14</v>
      </c>
      <c r="B2" s="1" t="s">
        <v>15</v>
      </c>
      <c r="C2" t="s">
        <v>16</v>
      </c>
    </row>
    <row r="3" spans="1:9">
      <c r="A3" t="s">
        <v>18</v>
      </c>
      <c r="B3" s="1" t="s">
        <v>19</v>
      </c>
      <c r="C3" t="s">
        <v>16</v>
      </c>
    </row>
    <row r="4" spans="1:9">
      <c r="A4" t="s">
        <v>23</v>
      </c>
      <c r="B4" s="1" t="s">
        <v>24</v>
      </c>
      <c r="C4" t="s">
        <v>16</v>
      </c>
    </row>
    <row r="5" spans="1:9">
      <c r="A5" t="s">
        <v>28</v>
      </c>
      <c r="B5" s="1" t="s">
        <v>29</v>
      </c>
      <c r="C5" t="s">
        <v>16</v>
      </c>
    </row>
    <row r="6" spans="1:9">
      <c r="A6" t="s">
        <v>82</v>
      </c>
      <c r="B6" s="1" t="s">
        <v>33</v>
      </c>
      <c r="C6" t="s">
        <v>16</v>
      </c>
      <c r="H6" s="30" t="s">
        <v>119</v>
      </c>
      <c r="I6" s="31" t="s">
        <v>120</v>
      </c>
    </row>
    <row r="7" spans="1:9">
      <c r="A7" t="s">
        <v>35</v>
      </c>
      <c r="B7" s="1" t="s">
        <v>36</v>
      </c>
      <c r="C7" t="s">
        <v>16</v>
      </c>
      <c r="H7" s="2" t="s">
        <v>121</v>
      </c>
      <c r="I7" s="3">
        <v>63000</v>
      </c>
    </row>
    <row r="8" spans="1:9">
      <c r="A8" t="s">
        <v>39</v>
      </c>
      <c r="B8" s="1">
        <v>101</v>
      </c>
      <c r="C8" t="s">
        <v>16</v>
      </c>
      <c r="H8" s="2" t="s">
        <v>31</v>
      </c>
      <c r="I8" s="3">
        <v>2000</v>
      </c>
    </row>
    <row r="9" spans="1:9">
      <c r="A9" t="s">
        <v>41</v>
      </c>
      <c r="B9" s="1">
        <v>102</v>
      </c>
      <c r="C9" t="s">
        <v>16</v>
      </c>
      <c r="H9" s="2" t="s">
        <v>26</v>
      </c>
      <c r="I9" s="3">
        <v>11000</v>
      </c>
    </row>
    <row r="10" spans="1:9">
      <c r="A10" t="s">
        <v>28</v>
      </c>
      <c r="B10" s="1">
        <v>103</v>
      </c>
      <c r="C10" t="s">
        <v>16</v>
      </c>
      <c r="H10" s="2" t="s">
        <v>30</v>
      </c>
      <c r="I10" s="3">
        <v>12256</v>
      </c>
    </row>
    <row r="11" spans="1:9">
      <c r="A11" t="s">
        <v>45</v>
      </c>
      <c r="B11" s="1">
        <v>104</v>
      </c>
      <c r="C11" t="s">
        <v>16</v>
      </c>
      <c r="H11" s="2" t="s">
        <v>122</v>
      </c>
      <c r="I11" s="3">
        <v>30000</v>
      </c>
    </row>
    <row r="12" spans="1:9">
      <c r="A12" t="s">
        <v>82</v>
      </c>
      <c r="B12" s="1">
        <v>105</v>
      </c>
      <c r="C12" t="s">
        <v>16</v>
      </c>
      <c r="H12" s="2" t="s">
        <v>123</v>
      </c>
      <c r="I12" s="3">
        <v>2400</v>
      </c>
    </row>
    <row r="13" spans="1:9">
      <c r="A13" t="s">
        <v>49</v>
      </c>
      <c r="B13" s="1">
        <v>106</v>
      </c>
      <c r="C13" t="s">
        <v>16</v>
      </c>
      <c r="H13" s="2" t="s">
        <v>124</v>
      </c>
      <c r="I13" s="3">
        <v>4500</v>
      </c>
    </row>
    <row r="14" spans="1:9">
      <c r="A14" t="s">
        <v>50</v>
      </c>
      <c r="B14" s="1">
        <v>201</v>
      </c>
      <c r="C14" t="s">
        <v>16</v>
      </c>
      <c r="H14" s="2" t="s">
        <v>125</v>
      </c>
      <c r="I14" s="3">
        <v>2000</v>
      </c>
    </row>
    <row r="15" spans="1:9">
      <c r="A15" t="s">
        <v>83</v>
      </c>
      <c r="B15" s="1">
        <v>202</v>
      </c>
      <c r="C15" t="s">
        <v>16</v>
      </c>
      <c r="H15" s="2" t="s">
        <v>126</v>
      </c>
      <c r="I15" s="3">
        <v>2045</v>
      </c>
    </row>
    <row r="16" spans="1:9">
      <c r="A16" t="s">
        <v>54</v>
      </c>
      <c r="B16" s="1">
        <v>203</v>
      </c>
      <c r="H16" s="2"/>
      <c r="I16" s="2"/>
    </row>
    <row r="17" spans="1:9" ht="15.75" thickBot="1">
      <c r="A17" t="s">
        <v>56</v>
      </c>
      <c r="B17" s="1">
        <v>204</v>
      </c>
      <c r="C17" t="s">
        <v>16</v>
      </c>
      <c r="H17" s="30" t="s">
        <v>48</v>
      </c>
      <c r="I17" s="29">
        <f>SUM(I7:I16)</f>
        <v>129201</v>
      </c>
    </row>
    <row r="18" spans="1:9" ht="15.75" thickBot="1">
      <c r="A18" t="s">
        <v>49</v>
      </c>
      <c r="B18" s="1">
        <v>205</v>
      </c>
      <c r="C18" t="s">
        <v>16</v>
      </c>
      <c r="H18" s="32" t="s">
        <v>127</v>
      </c>
      <c r="I18" s="28">
        <f>I17/24</f>
        <v>5383.375</v>
      </c>
    </row>
    <row r="19" spans="1:9">
      <c r="A19" t="s">
        <v>49</v>
      </c>
      <c r="B19" s="1">
        <v>206</v>
      </c>
      <c r="C19" t="s">
        <v>16</v>
      </c>
    </row>
    <row r="20" spans="1:9">
      <c r="A20" t="s">
        <v>84</v>
      </c>
      <c r="B20" s="1">
        <v>301</v>
      </c>
      <c r="C20" t="s">
        <v>16</v>
      </c>
    </row>
    <row r="21" spans="1:9">
      <c r="A21" t="s">
        <v>59</v>
      </c>
      <c r="B21" s="1">
        <v>302</v>
      </c>
      <c r="C21" t="s">
        <v>16</v>
      </c>
    </row>
    <row r="22" spans="1:9">
      <c r="A22" t="s">
        <v>43</v>
      </c>
      <c r="B22" s="1">
        <v>303</v>
      </c>
      <c r="C22" t="s">
        <v>16</v>
      </c>
    </row>
    <row r="23" spans="1:9">
      <c r="A23" t="s">
        <v>43</v>
      </c>
      <c r="B23" s="1">
        <v>304</v>
      </c>
      <c r="C23" t="s">
        <v>16</v>
      </c>
    </row>
    <row r="24" spans="1:9">
      <c r="A24" t="s">
        <v>18</v>
      </c>
      <c r="B24" s="1">
        <v>305</v>
      </c>
      <c r="C24" t="s">
        <v>16</v>
      </c>
    </row>
    <row r="25" spans="1:9">
      <c r="A25" t="s">
        <v>83</v>
      </c>
      <c r="B25" s="1">
        <v>306</v>
      </c>
      <c r="C25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Rajesh Gatla</dc:creator>
  <cp:keywords/>
  <dc:description/>
  <cp:lastModifiedBy/>
  <cp:revision/>
  <dcterms:created xsi:type="dcterms:W3CDTF">2021-12-13T07:48:48Z</dcterms:created>
  <dcterms:modified xsi:type="dcterms:W3CDTF">2024-06-10T12:38:35Z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503b06-8cdb-41fa-add0-68a5a6bce008_Enabled">
    <vt:lpwstr>true</vt:lpwstr>
  </property>
  <property fmtid="{D5CDD505-2E9C-101B-9397-08002B2CF9AE}" pid="3" name="MSIP_Label_d0503b06-8cdb-41fa-add0-68a5a6bce008_SetDate">
    <vt:lpwstr>2023-03-05T06:23:24Z</vt:lpwstr>
  </property>
  <property fmtid="{D5CDD505-2E9C-101B-9397-08002B2CF9AE}" pid="4" name="MSIP_Label_d0503b06-8cdb-41fa-add0-68a5a6bce008_Method">
    <vt:lpwstr>Privileged</vt:lpwstr>
  </property>
  <property fmtid="{D5CDD505-2E9C-101B-9397-08002B2CF9AE}" pid="5" name="MSIP_Label_d0503b06-8cdb-41fa-add0-68a5a6bce008_Name">
    <vt:lpwstr>Non-Business</vt:lpwstr>
  </property>
  <property fmtid="{D5CDD505-2E9C-101B-9397-08002B2CF9AE}" pid="6" name="MSIP_Label_d0503b06-8cdb-41fa-add0-68a5a6bce008_SiteId">
    <vt:lpwstr>258ac4e4-146a-411e-9dc8-79a9e12fd6da</vt:lpwstr>
  </property>
  <property fmtid="{D5CDD505-2E9C-101B-9397-08002B2CF9AE}" pid="7" name="MSIP_Label_d0503b06-8cdb-41fa-add0-68a5a6bce008_ActionId">
    <vt:lpwstr>f61916a8-f789-4d9a-862b-25f60209171d</vt:lpwstr>
  </property>
  <property fmtid="{D5CDD505-2E9C-101B-9397-08002B2CF9AE}" pid="8" name="MSIP_Label_d0503b06-8cdb-41fa-add0-68a5a6bce008_ContentBits">
    <vt:lpwstr>2</vt:lpwstr>
  </property>
</Properties>
</file>