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Syracuse\MBC638\Project\"/>
    </mc:Choice>
  </mc:AlternateContent>
  <xr:revisionPtr revIDLastSave="0" documentId="13_ncr:1_{D7A9ACBE-8B12-4CDC-A64A-5841B0D83841}" xr6:coauthVersionLast="44" xr6:coauthVersionMax="44" xr10:uidLastSave="{00000000-0000-0000-0000-000000000000}"/>
  <bookViews>
    <workbookView xWindow="2535" yWindow="765" windowWidth="30375" windowHeight="18750" tabRatio="791" firstSheet="3" activeTab="11" xr2:uid="{0FA24EFD-84B9-4853-93B9-384D77396E53}"/>
  </bookViews>
  <sheets>
    <sheet name="Measurement plan" sheetId="1" r:id="rId1"/>
    <sheet name="Before Data" sheetId="2" r:id="rId2"/>
    <sheet name="After Data" sheetId="3" r:id="rId3"/>
    <sheet name="Before-Regression" sheetId="4" r:id="rId4"/>
    <sheet name="After Regression" sheetId="5" r:id="rId5"/>
    <sheet name="Pareto Chart(Before Data)" sheetId="6" r:id="rId6"/>
    <sheet name="XMR Chart(BeforeData)" sheetId="8" r:id="rId7"/>
    <sheet name="XMRChart(include AfterData)" sheetId="9" r:id="rId8"/>
    <sheet name="HypothesisTest-Sample" sheetId="10" r:id="rId9"/>
    <sheet name="TimeSeries-AutoReg" sheetId="11" r:id="rId10"/>
    <sheet name="ConfidenceInterval-Mean" sheetId="12" r:id="rId11"/>
    <sheet name="TrendLine" sheetId="13" r:id="rId12"/>
  </sheets>
  <definedNames>
    <definedName name="_xlchart.v1.0" hidden="1">'Pareto Chart(Before Data)'!$D$17:$M$17</definedName>
    <definedName name="_xlchart.v1.1" hidden="1">'Pareto Chart(Before Data)'!$D$3:$M$3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9" l="1"/>
  <c r="AE7" i="9"/>
  <c r="L23" i="8"/>
  <c r="AC20" i="9"/>
  <c r="Z8" i="9"/>
  <c r="Z9" i="9"/>
  <c r="Z10" i="9"/>
  <c r="Z11" i="9"/>
  <c r="Z12" i="9"/>
  <c r="Z13" i="9"/>
  <c r="Z14" i="9"/>
  <c r="Z15" i="9"/>
  <c r="Z16" i="9"/>
  <c r="Z17" i="9"/>
  <c r="Z18" i="9"/>
  <c r="Z19" i="9"/>
  <c r="Z7" i="9"/>
  <c r="E23" i="8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G19" i="12" l="1"/>
  <c r="G18" i="12"/>
  <c r="L13" i="10" l="1"/>
  <c r="L7" i="10"/>
  <c r="L6" i="10"/>
  <c r="L8" i="10" s="1"/>
  <c r="L5" i="10"/>
  <c r="L9" i="10" l="1"/>
  <c r="C21" i="9" l="1"/>
  <c r="C22" i="9"/>
  <c r="C23" i="9"/>
  <c r="C24" i="9"/>
  <c r="C25" i="9"/>
  <c r="C26" i="9"/>
  <c r="C27" i="9"/>
  <c r="C28" i="9"/>
  <c r="C29" i="9"/>
  <c r="C30" i="9"/>
  <c r="C31" i="9"/>
  <c r="C32" i="9"/>
  <c r="C20" i="9"/>
  <c r="L24" i="8"/>
  <c r="E10" i="8"/>
  <c r="E11" i="8"/>
  <c r="E12" i="8"/>
  <c r="E21" i="8" s="1"/>
  <c r="E13" i="8"/>
  <c r="E14" i="8"/>
  <c r="E15" i="8"/>
  <c r="E16" i="8"/>
  <c r="E17" i="8"/>
  <c r="E18" i="8"/>
  <c r="E19" i="8"/>
  <c r="E20" i="8"/>
  <c r="E9" i="8"/>
  <c r="K21" i="8"/>
  <c r="E17" i="6"/>
  <c r="F17" i="6"/>
  <c r="G17" i="6"/>
  <c r="H17" i="6"/>
  <c r="I17" i="6"/>
  <c r="J17" i="6"/>
  <c r="K17" i="6"/>
  <c r="L17" i="6"/>
  <c r="M17" i="6"/>
  <c r="D17" i="6"/>
</calcChain>
</file>

<file path=xl/sharedStrings.xml><?xml version="1.0" encoding="utf-8"?>
<sst xmlns="http://schemas.openxmlformats.org/spreadsheetml/2006/main" count="417" uniqueCount="137">
  <si>
    <t>How data is collected</t>
  </si>
  <si>
    <t>Data collector</t>
  </si>
  <si>
    <t>Collection time frame</t>
  </si>
  <si>
    <t>Sample size</t>
  </si>
  <si>
    <t>Captured location</t>
  </si>
  <si>
    <t>Performace metric to measure</t>
  </si>
  <si>
    <t>Srihari Busam</t>
  </si>
  <si>
    <t>Workout time</t>
  </si>
  <si>
    <t>Shower and dress up time</t>
  </si>
  <si>
    <t>Commute time</t>
  </si>
  <si>
    <t>Traffic situation</t>
  </si>
  <si>
    <t>Time to pick up coffe</t>
  </si>
  <si>
    <t>Date</t>
  </si>
  <si>
    <t>Y = Minutes late to office</t>
  </si>
  <si>
    <t>morning bathroom break</t>
  </si>
  <si>
    <t>Shower/ dress up time</t>
  </si>
  <si>
    <t>Breakfast 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</si>
  <si>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</si>
  <si>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</si>
  <si>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</si>
  <si>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</si>
  <si>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</si>
  <si>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</si>
  <si>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</si>
  <si>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</si>
  <si>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</si>
  <si>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</si>
  <si>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</si>
  <si>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</si>
  <si>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</si>
  <si>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Time to get out of bed(X1)</t>
  </si>
  <si>
    <t>morning bathroom break(X2)</t>
  </si>
  <si>
    <t>News /Email check up time(X3)</t>
  </si>
  <si>
    <t>Workout time(X4)</t>
  </si>
  <si>
    <t>Shower/ dress up time(X5)</t>
  </si>
  <si>
    <t>Commute time(X7)</t>
  </si>
  <si>
    <t>Parking time(X8)</t>
  </si>
  <si>
    <t>Time to pick up coffe(X9)</t>
  </si>
  <si>
    <t>Breakfast time(mobile)(X6)</t>
  </si>
  <si>
    <t>Parking to office walk time(X10)</t>
  </si>
  <si>
    <t>Sample size =  ( 1.96 * 9.49223 / 5)</t>
  </si>
  <si>
    <t>E=2</t>
  </si>
  <si>
    <t>E=5.2</t>
  </si>
  <si>
    <t>86.534 = ~87 samples</t>
  </si>
  <si>
    <t>12.8009== ~13 samples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</si>
  <si>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</si>
  <si>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</si>
  <si>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</si>
  <si>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</si>
  <si>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</si>
  <si>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</si>
  <si>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</si>
  <si>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</si>
  <si>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</si>
  <si>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</si>
  <si>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</si>
  <si>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</si>
  <si>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</si>
  <si>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</si>
  <si>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</si>
  <si>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</si>
  <si>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</si>
  <si>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</si>
  <si>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</si>
  <si>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</si>
  <si>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</si>
  <si>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</si>
  <si>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</si>
  <si>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Heavy Traffic(X11)</t>
  </si>
  <si>
    <t>Parking Time</t>
  </si>
  <si>
    <t>HeavyTraffic</t>
  </si>
  <si>
    <t>Parking to office walk time</t>
  </si>
  <si>
    <t>samples n = ( 1.96 * 7.1297 / 4)^2 =  12.2049 = ~13 samples at (E =4)
samples n = ( 1.96 * 7.1297 / 2)^2 =  48.819 = ~49 samples at (E =2)</t>
  </si>
  <si>
    <t>Workout time(X3)</t>
  </si>
  <si>
    <t>Shower/ dress up time(X4)</t>
  </si>
  <si>
    <t>Breakfast time(X5)</t>
  </si>
  <si>
    <t>Commute time(X6)</t>
  </si>
  <si>
    <t>Parking Time(X7)</t>
  </si>
  <si>
    <t>Time to pick up coffe(X8)</t>
  </si>
  <si>
    <t>Parking to office walk time(X9)</t>
  </si>
  <si>
    <t>HeavyTraffic(X10)</t>
  </si>
  <si>
    <t>Morning bathroom break(X2)</t>
  </si>
  <si>
    <t>After 4th iteration</t>
  </si>
  <si>
    <t>Equation Y = -83.5895 + 0.2732*X3 + 1.335 *X5 + 1.0964 * X6 +2.3648*X8 - 5.934 * X10</t>
  </si>
  <si>
    <t>Values discarded due to high p values</t>
  </si>
  <si>
    <t>Time to pick up coffee(X8)</t>
  </si>
  <si>
    <t>mR</t>
  </si>
  <si>
    <t>mRbar</t>
  </si>
  <si>
    <t>UCL</t>
  </si>
  <si>
    <t>LCL</t>
  </si>
  <si>
    <t>X</t>
  </si>
  <si>
    <t>x bar</t>
  </si>
  <si>
    <r>
      <rPr>
        <sz val="14"/>
        <color theme="1"/>
        <rFont val="Calibri"/>
        <family val="2"/>
        <scheme val="minor"/>
      </rPr>
      <t xml:space="preserve">Ho: </t>
    </r>
    <r>
      <rPr>
        <sz val="14"/>
        <color theme="1"/>
        <rFont val="Calibri"/>
        <family val="2"/>
      </rPr>
      <t>μ1 &lt;= μ2</t>
    </r>
    <r>
      <rPr>
        <sz val="14"/>
        <color theme="1"/>
        <rFont val="Calibri"/>
        <family val="2"/>
        <scheme val="minor"/>
      </rPr>
      <t xml:space="preserve">
Ha: μ1 &gt; μ2</t>
    </r>
  </si>
  <si>
    <t>BEFORE</t>
  </si>
  <si>
    <t>AFTER</t>
  </si>
  <si>
    <t xml:space="preserve">x1 bar - x2bar = </t>
  </si>
  <si>
    <t>s1 ^2 /n1</t>
  </si>
  <si>
    <t>s2 ^2 /n2</t>
  </si>
  <si>
    <t>Denominator</t>
  </si>
  <si>
    <t>t</t>
  </si>
  <si>
    <t>P value</t>
  </si>
  <si>
    <t>Day</t>
  </si>
  <si>
    <t>Lagged output</t>
  </si>
  <si>
    <t>X Variable 1</t>
  </si>
  <si>
    <t>RESIDUAL OUTPUT</t>
  </si>
  <si>
    <t>Observation</t>
  </si>
  <si>
    <t>Predicted Y</t>
  </si>
  <si>
    <t>Residuals</t>
  </si>
  <si>
    <t>y</t>
  </si>
  <si>
    <t>lagged residual</t>
  </si>
  <si>
    <t>x</t>
  </si>
  <si>
    <t>After Improvement Data</t>
  </si>
  <si>
    <t>df = 13-1</t>
  </si>
  <si>
    <t>U</t>
  </si>
  <si>
    <t>L</t>
  </si>
  <si>
    <t>t for 95% confidence</t>
  </si>
  <si>
    <t>Time to get out of the bed</t>
  </si>
  <si>
    <t>iPhone mobile excel app</t>
  </si>
  <si>
    <t>I generally keep my phone accessible during and after the activity. I capture the time on the phone and added in HH:MM format in the excel cell. End of the day, I substract the time from previous to get the value.</t>
  </si>
  <si>
    <t>I generally keep my phone accessible during and after the activity. I capture the time on the phone and added in HH:MM format in the excel cell. End of the day, I substract the time from previous to get the value. For the this activity I substracted value from my alarm wake up time.</t>
  </si>
  <si>
    <t>7/30/2019 to 9/6/2019</t>
  </si>
  <si>
    <t>7/30/2019 to 9/6/2020</t>
  </si>
  <si>
    <t>7/30/2019 to 9/6/2021</t>
  </si>
  <si>
    <t>7/30/2019 to 9/6/2022</t>
  </si>
  <si>
    <t>7/30/2019 to 9/6/2023</t>
  </si>
  <si>
    <t>7/30/2019 to 9/6/2024</t>
  </si>
  <si>
    <t>7/30/2019 to 9/6/2025</t>
  </si>
  <si>
    <t>7/30/2019 to 9/6/2026</t>
  </si>
  <si>
    <t>7/30/2019 to 9/6/2027</t>
  </si>
  <si>
    <t>7/30/2019 to 9/6/2028</t>
  </si>
  <si>
    <t>Morning bathroom break</t>
  </si>
  <si>
    <t>Mail and news check</t>
  </si>
  <si>
    <t>Parking time</t>
  </si>
  <si>
    <t>Coffe pick up time</t>
  </si>
  <si>
    <t>Office reached time</t>
  </si>
  <si>
    <t>Once I reached office,  I catpured the data as 'HighTraffic' or 'LowTraffic' based on number of times I stopped on the freeway.</t>
  </si>
  <si>
    <t>7/30/2019 to 9/6/2029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</si>
</sst>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3" xfId="0" applyFont="1" applyFill="1" applyBorder="1" applyAlignment="1">
      <alignment horizontal="center"/>
    </xf>
    <xf numFmtId="1" fontId="0" fillId="0" borderId="1" xfId="0" applyNumberFormat="1" applyBorder="1" applyAlignment="1">
      <alignment wrapText="1"/>
    </xf>
    <xf numFmtId="0" fontId="0" fillId="2" borderId="0" xfId="0" applyFill="1" applyBorder="1" applyAlignment="1"/>
    <xf numFmtId="0" fontId="0" fillId="2" borderId="2" xfId="0" applyFill="1" applyBorder="1" applyAlignment="1"/>
    <xf numFmtId="0" fontId="2" fillId="0" borderId="5" xfId="0" applyFont="1" applyFill="1" applyBorder="1" applyAlignment="1">
      <alignment horizontal="centerContinuous"/>
    </xf>
    <xf numFmtId="0" fontId="0" fillId="0" borderId="4" xfId="0" applyBorder="1"/>
    <xf numFmtId="0" fontId="0" fillId="0" borderId="6" xfId="0" applyBorder="1"/>
    <xf numFmtId="0" fontId="0" fillId="0" borderId="7" xfId="0" applyFill="1" applyBorder="1" applyAlignment="1"/>
    <xf numFmtId="0" fontId="0" fillId="0" borderId="0" xfId="0" applyBorder="1"/>
    <xf numFmtId="0" fontId="0" fillId="0" borderId="8" xfId="0" applyBorder="1"/>
    <xf numFmtId="0" fontId="0" fillId="0" borderId="9" xfId="0" applyFill="1" applyBorder="1" applyAlignment="1"/>
    <xf numFmtId="0" fontId="0" fillId="0" borderId="7" xfId="0" applyBorder="1"/>
    <xf numFmtId="0" fontId="2" fillId="0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11" xfId="0" applyFill="1" applyBorder="1" applyAlignmen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1" fillId="0" borderId="1" xfId="0" applyFont="1" applyBorder="1"/>
    <xf numFmtId="0" fontId="0" fillId="3" borderId="1" xfId="0" applyFill="1" applyBorder="1"/>
    <xf numFmtId="0" fontId="0" fillId="5" borderId="1" xfId="0" applyFill="1" applyBorder="1"/>
    <xf numFmtId="0" fontId="1" fillId="2" borderId="0" xfId="0" applyFont="1" applyFill="1"/>
    <xf numFmtId="0" fontId="1" fillId="6" borderId="0" xfId="0" applyFont="1" applyFill="1"/>
    <xf numFmtId="0" fontId="2" fillId="2" borderId="3" xfId="0" applyFont="1" applyFill="1" applyBorder="1" applyAlignment="1">
      <alignment horizontal="centerContinuous"/>
    </xf>
    <xf numFmtId="0" fontId="2" fillId="6" borderId="3" xfId="0" applyFont="1" applyFill="1" applyBorder="1" applyAlignment="1">
      <alignment horizontal="centerContinuous"/>
    </xf>
    <xf numFmtId="0" fontId="0" fillId="4" borderId="1" xfId="0" applyFill="1" applyBorder="1"/>
    <xf numFmtId="0" fontId="0" fillId="0" borderId="13" xfId="0" applyFill="1" applyBorder="1"/>
    <xf numFmtId="0" fontId="3" fillId="2" borderId="1" xfId="0" applyFont="1" applyFill="1" applyBorder="1"/>
    <xf numFmtId="0" fontId="0" fillId="2" borderId="1" xfId="0" applyFill="1" applyBorder="1"/>
    <xf numFmtId="14" fontId="0" fillId="0" borderId="0" xfId="0" applyNumberFormat="1"/>
    <xf numFmtId="18" fontId="0" fillId="0" borderId="0" xfId="0" applyNumberFormat="1"/>
    <xf numFmtId="0" fontId="6" fillId="7" borderId="1" xfId="1" applyBorder="1" applyAlignment="1">
      <alignment wrapText="1"/>
    </xf>
    <xf numFmtId="0" fontId="6" fillId="7" borderId="1" xfId="1" applyBorder="1"/>
    <xf numFmtId="0" fontId="5" fillId="9" borderId="1" xfId="3" applyBorder="1" applyAlignment="1">
      <alignment wrapText="1"/>
    </xf>
    <xf numFmtId="0" fontId="5" fillId="9" borderId="1" xfId="3" applyBorder="1"/>
    <xf numFmtId="0" fontId="5" fillId="9" borderId="0" xfId="3" applyBorder="1" applyAlignment="1">
      <alignment wrapText="1"/>
    </xf>
    <xf numFmtId="0" fontId="7" fillId="8" borderId="1" xfId="2" applyBorder="1" applyAlignment="1">
      <alignment horizontal="center" wrapText="1"/>
    </xf>
    <xf numFmtId="0" fontId="7" fillId="8" borderId="1" xfId="2" applyBorder="1" applyAlignment="1">
      <alignment horizontal="center"/>
    </xf>
    <xf numFmtId="0" fontId="0" fillId="0" borderId="15" xfId="0" applyFill="1" applyBorder="1"/>
    <xf numFmtId="0" fontId="6" fillId="7" borderId="14" xfId="1" applyBorder="1" applyAlignment="1">
      <alignment horizontal="center" vertical="center" wrapText="1"/>
    </xf>
    <xf numFmtId="0" fontId="6" fillId="7" borderId="15" xfId="1" applyBorder="1" applyAlignment="1">
      <alignment horizontal="center" vertical="center" wrapText="1"/>
    </xf>
    <xf numFmtId="0" fontId="6" fillId="7" borderId="16" xfId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1" fillId="0" borderId="1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4">
    <cellStyle name="20% - Accent2" xfId="3" builtinId="34"/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Range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Chart(BeforeData)'!$E$7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'XMR Chart(BeforeData)'!$E$8:$E$20</c:f>
              <c:numCache>
                <c:formatCode>General</c:formatCode>
                <c:ptCount val="13"/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12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13</c:v>
                </c:pt>
                <c:pt idx="10">
                  <c:v>11</c:v>
                </c:pt>
                <c:pt idx="11">
                  <c:v>25</c:v>
                </c:pt>
                <c:pt idx="1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9-4D2A-90F4-E123448159ED}"/>
            </c:ext>
          </c:extLst>
        </c:ser>
        <c:ser>
          <c:idx val="1"/>
          <c:order val="1"/>
          <c:tx>
            <c:strRef>
              <c:f>'XMR Chart(BeforeData)'!$F$7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'XMR Chart(BeforeData)'!$F$8:$F$20</c:f>
              <c:numCache>
                <c:formatCode>General</c:formatCode>
                <c:ptCount val="13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9-4D2A-90F4-E123448159ED}"/>
            </c:ext>
          </c:extLst>
        </c:ser>
        <c:ser>
          <c:idx val="2"/>
          <c:order val="2"/>
          <c:tx>
            <c:strRef>
              <c:f>'XMR Chart(BeforeData)'!$G$7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'XMR Chart(BeforeData)'!$G$8:$G$20</c:f>
              <c:numCache>
                <c:formatCode>General</c:formatCode>
                <c:ptCount val="13"/>
                <c:pt idx="0">
                  <c:v>37.604999999999997</c:v>
                </c:pt>
                <c:pt idx="1">
                  <c:v>37.604999999999997</c:v>
                </c:pt>
                <c:pt idx="2">
                  <c:v>37.604999999999997</c:v>
                </c:pt>
                <c:pt idx="3">
                  <c:v>37.604999999999997</c:v>
                </c:pt>
                <c:pt idx="4">
                  <c:v>37.604999999999997</c:v>
                </c:pt>
                <c:pt idx="5">
                  <c:v>37.604999999999997</c:v>
                </c:pt>
                <c:pt idx="6">
                  <c:v>37.604999999999997</c:v>
                </c:pt>
                <c:pt idx="7">
                  <c:v>37.604999999999997</c:v>
                </c:pt>
                <c:pt idx="8">
                  <c:v>37.604999999999997</c:v>
                </c:pt>
                <c:pt idx="9">
                  <c:v>37.604999999999997</c:v>
                </c:pt>
                <c:pt idx="10">
                  <c:v>37.604999999999997</c:v>
                </c:pt>
                <c:pt idx="11">
                  <c:v>37.604999999999997</c:v>
                </c:pt>
                <c:pt idx="12">
                  <c:v>37.604999999999997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9-4D2A-90F4-E123448159ED}"/>
            </c:ext>
          </c:extLst>
        </c:ser>
        <c:ser>
          <c:idx val="3"/>
          <c:order val="3"/>
          <c:tx>
            <c:strRef>
              <c:f>'XMR Chart(BeforeData)'!$H$7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'XMR Chart(BeforeData)'!$H$8:$H$20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9-4D2A-90F4-E1234481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730672"/>
        <c:axId val="532733952"/>
      </c:lineChart>
      <c:catAx>
        <c:axId val="53273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3952"/>
        <c:crosses val="autoZero"/>
        <c:auto val="1"/>
        <c:lblAlgn val="ctr"/>
        <c:lblOffset val="100"/>
        <c:noMultiLvlLbl val="0"/>
      </c:catAx>
      <c:valAx>
        <c:axId val="532733952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 Chart(BeforeData)'!$K$7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'XMR Chart(BeforeData)'!$K$8:$K$20</c:f>
              <c:numCache>
                <c:formatCode>General</c:formatCode>
                <c:ptCount val="13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38</c:v>
                </c:pt>
                <c:pt idx="4">
                  <c:v>50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28</c:v>
                </c:pt>
                <c:pt idx="9">
                  <c:v>41</c:v>
                </c:pt>
                <c:pt idx="10">
                  <c:v>30</c:v>
                </c:pt>
                <c:pt idx="11">
                  <c:v>55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7-4319-AB9A-F643D43E5126}"/>
            </c:ext>
          </c:extLst>
        </c:ser>
        <c:ser>
          <c:idx val="1"/>
          <c:order val="1"/>
          <c:tx>
            <c:strRef>
              <c:f>'XMR Chart(BeforeData)'!$L$7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'XMR Chart(BeforeData)'!$L$8:$L$20</c:f>
              <c:numCache>
                <c:formatCode>General</c:formatCode>
                <c:ptCount val="13"/>
                <c:pt idx="0">
                  <c:v>37.46153846153846</c:v>
                </c:pt>
                <c:pt idx="1">
                  <c:v>37.46153846153846</c:v>
                </c:pt>
                <c:pt idx="2">
                  <c:v>37.46153846153846</c:v>
                </c:pt>
                <c:pt idx="3">
                  <c:v>37.46153846153846</c:v>
                </c:pt>
                <c:pt idx="4">
                  <c:v>37.46153846153846</c:v>
                </c:pt>
                <c:pt idx="5">
                  <c:v>37.46153846153846</c:v>
                </c:pt>
                <c:pt idx="6">
                  <c:v>37.46153846153846</c:v>
                </c:pt>
                <c:pt idx="7">
                  <c:v>37.46153846153846</c:v>
                </c:pt>
                <c:pt idx="8">
                  <c:v>37.46153846153846</c:v>
                </c:pt>
                <c:pt idx="9">
                  <c:v>37.46153846153846</c:v>
                </c:pt>
                <c:pt idx="10">
                  <c:v>37.46153846153846</c:v>
                </c:pt>
                <c:pt idx="11">
                  <c:v>37.46153846153846</c:v>
                </c:pt>
                <c:pt idx="12">
                  <c:v>37.46153846153846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7-4319-AB9A-F643D43E5126}"/>
            </c:ext>
          </c:extLst>
        </c:ser>
        <c:ser>
          <c:idx val="2"/>
          <c:order val="2"/>
          <c:tx>
            <c:strRef>
              <c:f>'XMR Chart(BeforeData)'!$M$7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'XMR Chart(BeforeData)'!$M$8:$M$20</c:f>
              <c:numCache>
                <c:formatCode>General</c:formatCode>
                <c:ptCount val="13"/>
                <c:pt idx="0">
                  <c:v>68.051538461538456</c:v>
                </c:pt>
                <c:pt idx="1">
                  <c:v>68.051538461538456</c:v>
                </c:pt>
                <c:pt idx="2">
                  <c:v>68.051538461538456</c:v>
                </c:pt>
                <c:pt idx="3">
                  <c:v>68.051538461538456</c:v>
                </c:pt>
                <c:pt idx="4">
                  <c:v>68.051538461538456</c:v>
                </c:pt>
                <c:pt idx="5">
                  <c:v>68.051538461538456</c:v>
                </c:pt>
                <c:pt idx="6">
                  <c:v>68.051538461538456</c:v>
                </c:pt>
                <c:pt idx="7">
                  <c:v>68.051538461538456</c:v>
                </c:pt>
                <c:pt idx="8">
                  <c:v>68.051538461538456</c:v>
                </c:pt>
                <c:pt idx="9">
                  <c:v>68.051538461538456</c:v>
                </c:pt>
                <c:pt idx="10">
                  <c:v>68.051538461538456</c:v>
                </c:pt>
                <c:pt idx="11">
                  <c:v>68.051538461538456</c:v>
                </c:pt>
                <c:pt idx="12">
                  <c:v>68.051538461538456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7-4319-AB9A-F643D43E5126}"/>
            </c:ext>
          </c:extLst>
        </c:ser>
        <c:ser>
          <c:idx val="3"/>
          <c:order val="3"/>
          <c:tx>
            <c:strRef>
              <c:f>'XMR Chart(BeforeData)'!$N$7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'XMR Chart(BeforeData)'!$N$8:$N$20</c:f>
              <c:numCache>
                <c:formatCode>General</c:formatCode>
                <c:ptCount val="13"/>
                <c:pt idx="0">
                  <c:v>6.8715384615384565</c:v>
                </c:pt>
                <c:pt idx="1">
                  <c:v>6.8715384615384565</c:v>
                </c:pt>
                <c:pt idx="2">
                  <c:v>6.8715384615384565</c:v>
                </c:pt>
                <c:pt idx="3">
                  <c:v>6.8715384615384565</c:v>
                </c:pt>
                <c:pt idx="4">
                  <c:v>6.8715384615384565</c:v>
                </c:pt>
                <c:pt idx="5">
                  <c:v>6.8715384615384565</c:v>
                </c:pt>
                <c:pt idx="6">
                  <c:v>6.8715384615384565</c:v>
                </c:pt>
                <c:pt idx="7">
                  <c:v>6.8715384615384565</c:v>
                </c:pt>
                <c:pt idx="8">
                  <c:v>6.8715384615384565</c:v>
                </c:pt>
                <c:pt idx="9">
                  <c:v>6.8715384615384565</c:v>
                </c:pt>
                <c:pt idx="10">
                  <c:v>6.8715384615384565</c:v>
                </c:pt>
                <c:pt idx="11">
                  <c:v>6.8715384615384565</c:v>
                </c:pt>
                <c:pt idx="12">
                  <c:v>6.8715384615384565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7-4319-AB9A-F643D43E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729232"/>
        <c:axId val="1154720704"/>
      </c:lineChart>
      <c:catAx>
        <c:axId val="11547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20704"/>
        <c:crosses val="autoZero"/>
        <c:auto val="1"/>
        <c:lblAlgn val="ctr"/>
        <c:lblOffset val="100"/>
        <c:noMultiLvlLbl val="0"/>
      </c:catAx>
      <c:valAx>
        <c:axId val="11547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Range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'XMRChart(include AfterData)'!$C$6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'XMRChart(include AfterData)'!$C$7:$C$32</c:f>
              <c:numCache>
                <c:formatCode>General</c:formatCode>
                <c:ptCount val="26"/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12</c:v>
                </c:pt>
                <c:pt idx="5">
                  <c:v>15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13</c:v>
                </c:pt>
                <c:pt idx="10">
                  <c:v>11</c:v>
                </c:pt>
                <c:pt idx="11">
                  <c:v>25</c:v>
                </c:pt>
                <c:pt idx="12">
                  <c:v>31</c:v>
                </c:pt>
                <c:pt idx="13">
                  <c:v>24</c:v>
                </c:pt>
                <c:pt idx="14">
                  <c:v>15</c:v>
                </c:pt>
                <c:pt idx="15">
                  <c:v>10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15</c:v>
                </c:pt>
                <c:pt idx="24">
                  <c:v>3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B-41A8-90C3-A719DBFE2733}"/>
            </c:ext>
          </c:extLst>
        </c:ser>
        <c:ser>
          <c:idx val="1"/>
          <c:order val="1"/>
          <c:tx>
            <c:strRef>
              <c:f>'XMRChart(include AfterData)'!$D$6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'XMRChart(include AfterData)'!$D$7:$D$32</c:f>
              <c:numCache>
                <c:formatCode>General</c:formatCode>
                <c:ptCount val="2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  <c:pt idx="15">
                  <c:v>11.5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11.5</c:v>
                </c:pt>
                <c:pt idx="22">
                  <c:v>11.5</c:v>
                </c:pt>
                <c:pt idx="23">
                  <c:v>11.5</c:v>
                </c:pt>
                <c:pt idx="24">
                  <c:v>11.5</c:v>
                </c:pt>
                <c:pt idx="25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B-41A8-90C3-A719DBFE2733}"/>
            </c:ext>
          </c:extLst>
        </c:ser>
        <c:ser>
          <c:idx val="2"/>
          <c:order val="2"/>
          <c:tx>
            <c:strRef>
              <c:f>'XMRChart(include AfterData)'!$E$6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'XMRChart(include AfterData)'!$E$7:$E$32</c:f>
              <c:numCache>
                <c:formatCode>General</c:formatCode>
                <c:ptCount val="26"/>
                <c:pt idx="0">
                  <c:v>37.604999999999997</c:v>
                </c:pt>
                <c:pt idx="1">
                  <c:v>37.604999999999997</c:v>
                </c:pt>
                <c:pt idx="2">
                  <c:v>37.604999999999997</c:v>
                </c:pt>
                <c:pt idx="3">
                  <c:v>37.604999999999997</c:v>
                </c:pt>
                <c:pt idx="4">
                  <c:v>37.604999999999997</c:v>
                </c:pt>
                <c:pt idx="5">
                  <c:v>37.604999999999997</c:v>
                </c:pt>
                <c:pt idx="6">
                  <c:v>37.604999999999997</c:v>
                </c:pt>
                <c:pt idx="7">
                  <c:v>37.604999999999997</c:v>
                </c:pt>
                <c:pt idx="8">
                  <c:v>37.604999999999997</c:v>
                </c:pt>
                <c:pt idx="9">
                  <c:v>37.604999999999997</c:v>
                </c:pt>
                <c:pt idx="10">
                  <c:v>37.604999999999997</c:v>
                </c:pt>
                <c:pt idx="11">
                  <c:v>37.604999999999997</c:v>
                </c:pt>
                <c:pt idx="12">
                  <c:v>37.604999999999997</c:v>
                </c:pt>
                <c:pt idx="13">
                  <c:v>37.604999999999997</c:v>
                </c:pt>
                <c:pt idx="14">
                  <c:v>37.604999999999997</c:v>
                </c:pt>
                <c:pt idx="15">
                  <c:v>37.604999999999997</c:v>
                </c:pt>
                <c:pt idx="16">
                  <c:v>37.604999999999997</c:v>
                </c:pt>
                <c:pt idx="17">
                  <c:v>37.604999999999997</c:v>
                </c:pt>
                <c:pt idx="18">
                  <c:v>37.604999999999997</c:v>
                </c:pt>
                <c:pt idx="19">
                  <c:v>37.604999999999997</c:v>
                </c:pt>
                <c:pt idx="20">
                  <c:v>37.604999999999997</c:v>
                </c:pt>
                <c:pt idx="21">
                  <c:v>37.604999999999997</c:v>
                </c:pt>
                <c:pt idx="22">
                  <c:v>37.604999999999997</c:v>
                </c:pt>
                <c:pt idx="23">
                  <c:v>37.604999999999997</c:v>
                </c:pt>
                <c:pt idx="24">
                  <c:v>37.604999999999997</c:v>
                </c:pt>
                <c:pt idx="25">
                  <c:v>37.604999999999997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B-41A8-90C3-A719DBFE2733}"/>
            </c:ext>
          </c:extLst>
        </c:ser>
        <c:ser>
          <c:idx val="3"/>
          <c:order val="3"/>
          <c:tx>
            <c:strRef>
              <c:f>'XMRChart(include AfterData)'!$F$6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'XMRChart(include AfterData)'!$F$7:$F$32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B-41A8-90C3-A719DBFE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642472"/>
        <c:axId val="896640504"/>
      </c:lineChart>
      <c:catAx>
        <c:axId val="89664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40504"/>
        <c:crosses val="autoZero"/>
        <c:auto val="1"/>
        <c:lblAlgn val="ctr"/>
        <c:lblOffset val="100"/>
        <c:noMultiLvlLbl val="0"/>
      </c:catAx>
      <c:valAx>
        <c:axId val="8966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4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-bar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'XMRChart(include AfterData)'!$H$6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'XMRChart(include AfterData)'!$H$7:$H$32</c:f>
              <c:numCache>
                <c:formatCode>General</c:formatCode>
                <c:ptCount val="2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38</c:v>
                </c:pt>
                <c:pt idx="4">
                  <c:v>50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28</c:v>
                </c:pt>
                <c:pt idx="9">
                  <c:v>41</c:v>
                </c:pt>
                <c:pt idx="10">
                  <c:v>30</c:v>
                </c:pt>
                <c:pt idx="11">
                  <c:v>55</c:v>
                </c:pt>
                <c:pt idx="12">
                  <c:v>24</c:v>
                </c:pt>
                <c:pt idx="13">
                  <c:v>0</c:v>
                </c:pt>
                <c:pt idx="14">
                  <c:v>15</c:v>
                </c:pt>
                <c:pt idx="15">
                  <c:v>25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12</c:v>
                </c:pt>
                <c:pt idx="22">
                  <c:v>0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9-4F2C-B3C2-C7E6C9D2A2E4}"/>
            </c:ext>
          </c:extLst>
        </c:ser>
        <c:ser>
          <c:idx val="1"/>
          <c:order val="1"/>
          <c:tx>
            <c:strRef>
              <c:f>'XMRChart(include AfterData)'!$I$6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'XMRChart(include AfterData)'!$I$7:$I$32</c:f>
              <c:numCache>
                <c:formatCode>General</c:formatCode>
                <c:ptCount val="26"/>
                <c:pt idx="0">
                  <c:v>37.46153846153846</c:v>
                </c:pt>
                <c:pt idx="1">
                  <c:v>37.46153846153846</c:v>
                </c:pt>
                <c:pt idx="2">
                  <c:v>37.46153846153846</c:v>
                </c:pt>
                <c:pt idx="3">
                  <c:v>37.46153846153846</c:v>
                </c:pt>
                <c:pt idx="4">
                  <c:v>37.46153846153846</c:v>
                </c:pt>
                <c:pt idx="5">
                  <c:v>37.46153846153846</c:v>
                </c:pt>
                <c:pt idx="6">
                  <c:v>37.46153846153846</c:v>
                </c:pt>
                <c:pt idx="7">
                  <c:v>37.46153846153846</c:v>
                </c:pt>
                <c:pt idx="8">
                  <c:v>37.46153846153846</c:v>
                </c:pt>
                <c:pt idx="9">
                  <c:v>37.46153846153846</c:v>
                </c:pt>
                <c:pt idx="10">
                  <c:v>37.46153846153846</c:v>
                </c:pt>
                <c:pt idx="11">
                  <c:v>37.46153846153846</c:v>
                </c:pt>
                <c:pt idx="12">
                  <c:v>37.46153846153846</c:v>
                </c:pt>
                <c:pt idx="13">
                  <c:v>37.46153846153846</c:v>
                </c:pt>
                <c:pt idx="14">
                  <c:v>37.46153846153846</c:v>
                </c:pt>
                <c:pt idx="15">
                  <c:v>37.46153846153846</c:v>
                </c:pt>
                <c:pt idx="16">
                  <c:v>37.46153846153846</c:v>
                </c:pt>
                <c:pt idx="17">
                  <c:v>37.46153846153846</c:v>
                </c:pt>
                <c:pt idx="18">
                  <c:v>37.46153846153846</c:v>
                </c:pt>
                <c:pt idx="19">
                  <c:v>37.46153846153846</c:v>
                </c:pt>
                <c:pt idx="20">
                  <c:v>37.46153846153846</c:v>
                </c:pt>
                <c:pt idx="21">
                  <c:v>37.46153846153846</c:v>
                </c:pt>
                <c:pt idx="22">
                  <c:v>37.46153846153846</c:v>
                </c:pt>
                <c:pt idx="23">
                  <c:v>37.46153846153846</c:v>
                </c:pt>
                <c:pt idx="24">
                  <c:v>37.46153846153846</c:v>
                </c:pt>
                <c:pt idx="25">
                  <c:v>37.46153846153846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9-4F2C-B3C2-C7E6C9D2A2E4}"/>
            </c:ext>
          </c:extLst>
        </c:ser>
        <c:ser>
          <c:idx val="2"/>
          <c:order val="2"/>
          <c:tx>
            <c:strRef>
              <c:f>'XMRChart(include AfterData)'!$J$6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'XMRChart(include AfterData)'!$J$7:$J$32</c:f>
              <c:numCache>
                <c:formatCode>General</c:formatCode>
                <c:ptCount val="26"/>
                <c:pt idx="0">
                  <c:v>68.051538461538456</c:v>
                </c:pt>
                <c:pt idx="1">
                  <c:v>68.051538461538456</c:v>
                </c:pt>
                <c:pt idx="2">
                  <c:v>68.051538461538456</c:v>
                </c:pt>
                <c:pt idx="3">
                  <c:v>68.051538461538456</c:v>
                </c:pt>
                <c:pt idx="4">
                  <c:v>68.051538461538456</c:v>
                </c:pt>
                <c:pt idx="5">
                  <c:v>68.051538461538456</c:v>
                </c:pt>
                <c:pt idx="6">
                  <c:v>68.051538461538456</c:v>
                </c:pt>
                <c:pt idx="7">
                  <c:v>68.051538461538456</c:v>
                </c:pt>
                <c:pt idx="8">
                  <c:v>68.051538461538456</c:v>
                </c:pt>
                <c:pt idx="9">
                  <c:v>68.051538461538456</c:v>
                </c:pt>
                <c:pt idx="10">
                  <c:v>68.051538461538456</c:v>
                </c:pt>
                <c:pt idx="11">
                  <c:v>68.051538461538456</c:v>
                </c:pt>
                <c:pt idx="12">
                  <c:v>68.051538461538456</c:v>
                </c:pt>
                <c:pt idx="13">
                  <c:v>68.051538461538456</c:v>
                </c:pt>
                <c:pt idx="14">
                  <c:v>68.051538461538456</c:v>
                </c:pt>
                <c:pt idx="15">
                  <c:v>68.051538461538456</c:v>
                </c:pt>
                <c:pt idx="16">
                  <c:v>68.051538461538456</c:v>
                </c:pt>
                <c:pt idx="17">
                  <c:v>68.051538461538456</c:v>
                </c:pt>
                <c:pt idx="18">
                  <c:v>68.051538461538456</c:v>
                </c:pt>
                <c:pt idx="19">
                  <c:v>68.051538461538456</c:v>
                </c:pt>
                <c:pt idx="20">
                  <c:v>68.051538461538456</c:v>
                </c:pt>
                <c:pt idx="21">
                  <c:v>68.051538461538456</c:v>
                </c:pt>
                <c:pt idx="22">
                  <c:v>68.051538461538456</c:v>
                </c:pt>
                <c:pt idx="23">
                  <c:v>68.051538461538456</c:v>
                </c:pt>
                <c:pt idx="24">
                  <c:v>68.051538461538456</c:v>
                </c:pt>
                <c:pt idx="25">
                  <c:v>68.051538461538456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9-4F2C-B3C2-C7E6C9D2A2E4}"/>
            </c:ext>
          </c:extLst>
        </c:ser>
        <c:ser>
          <c:idx val="3"/>
          <c:order val="3"/>
          <c:tx>
            <c:strRef>
              <c:f>'XMRChart(include AfterData)'!$K$6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'XMRChart(include AfterData)'!$K$7:$K$32</c:f>
              <c:numCache>
                <c:formatCode>General</c:formatCode>
                <c:ptCount val="26"/>
                <c:pt idx="0">
                  <c:v>6.8715384615384565</c:v>
                </c:pt>
                <c:pt idx="1">
                  <c:v>6.8715384615384565</c:v>
                </c:pt>
                <c:pt idx="2">
                  <c:v>6.8715384615384565</c:v>
                </c:pt>
                <c:pt idx="3">
                  <c:v>6.8715384615384565</c:v>
                </c:pt>
                <c:pt idx="4">
                  <c:v>6.8715384615384565</c:v>
                </c:pt>
                <c:pt idx="5">
                  <c:v>6.8715384615384565</c:v>
                </c:pt>
                <c:pt idx="6">
                  <c:v>6.8715384615384565</c:v>
                </c:pt>
                <c:pt idx="7">
                  <c:v>6.8715384615384565</c:v>
                </c:pt>
                <c:pt idx="8">
                  <c:v>6.8715384615384565</c:v>
                </c:pt>
                <c:pt idx="9">
                  <c:v>6.8715384615384565</c:v>
                </c:pt>
                <c:pt idx="10">
                  <c:v>6.8715384615384565</c:v>
                </c:pt>
                <c:pt idx="11">
                  <c:v>6.8715384615384565</c:v>
                </c:pt>
                <c:pt idx="12">
                  <c:v>6.8715384615384565</c:v>
                </c:pt>
                <c:pt idx="13">
                  <c:v>6.8715384615384565</c:v>
                </c:pt>
                <c:pt idx="14">
                  <c:v>6.8715384615384565</c:v>
                </c:pt>
                <c:pt idx="15">
                  <c:v>6.8715384615384565</c:v>
                </c:pt>
                <c:pt idx="16">
                  <c:v>6.8715384615384565</c:v>
                </c:pt>
                <c:pt idx="17">
                  <c:v>6.8715384615384565</c:v>
                </c:pt>
                <c:pt idx="18">
                  <c:v>6.8715384615384565</c:v>
                </c:pt>
                <c:pt idx="19">
                  <c:v>6.8715384615384565</c:v>
                </c:pt>
                <c:pt idx="20">
                  <c:v>6.8715384615384565</c:v>
                </c:pt>
                <c:pt idx="21">
                  <c:v>6.8715384615384565</c:v>
                </c:pt>
                <c:pt idx="22">
                  <c:v>6.8715384615384565</c:v>
                </c:pt>
                <c:pt idx="23">
                  <c:v>6.8715384615384565</c:v>
                </c:pt>
                <c:pt idx="24">
                  <c:v>6.8715384615384565</c:v>
                </c:pt>
                <c:pt idx="25">
                  <c:v>6.8715384615384565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9-4F2C-B3C2-C7E6C9D2A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62984"/>
        <c:axId val="896641816"/>
      </c:lineChart>
      <c:catAx>
        <c:axId val="96356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41816"/>
        <c:crosses val="autoZero"/>
        <c:auto val="1"/>
        <c:lblAlgn val="ctr"/>
        <c:lblOffset val="100"/>
        <c:noMultiLvlLbl val="0"/>
      </c:catAx>
      <c:valAx>
        <c:axId val="89664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6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</a:t>
            </a:r>
          </a:p>
        </c:rich>
      </c:tx>
      <c:layout>
        <c:manualLayout>
          <c:xMode val="edge"/>
          <c:yMode val="edge"/>
          <c:x val="0.32296122722077686"/>
          <c:y val="0.11048334287639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'XMRChart(include AfterData)'!$X$6</c:f>
              <c:strCache>
                <c:ptCount val="1"/>
                <c:pt idx="0">
                  <c:v>mR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AfterData)'!$X$7:$X$19</c:f>
              <c:numCache>
                <c:formatCode>General</c:formatCode>
                <c:ptCount val="13"/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12</c:v>
                </c:pt>
                <c:pt idx="10">
                  <c:v>15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F-4D1D-AF22-2BCB57CAFA7E}"/>
            </c:ext>
          </c:extLst>
        </c:ser>
        <c:ser>
          <c:idx val="1"/>
          <c:order val="1"/>
          <c:tx>
            <c:strRef>
              <c:f>'XMRChart(include AfterData)'!$Y$6</c:f>
              <c:strCache>
                <c:ptCount val="1"/>
                <c:pt idx="0">
                  <c:v>mRbar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AfterData)'!$Y$7:$Y$19</c:f>
              <c:numCache>
                <c:formatCode>General</c:formatCode>
                <c:ptCount val="13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  <c:pt idx="12">
                  <c:v>7.916666666666667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F-4D1D-AF22-2BCB57CAFA7E}"/>
            </c:ext>
          </c:extLst>
        </c:ser>
        <c:ser>
          <c:idx val="2"/>
          <c:order val="2"/>
          <c:tx>
            <c:strRef>
              <c:f>'XMRChart(include AfterData)'!$Z$6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AfterData)'!$Z$7:$Z$19</c:f>
              <c:numCache>
                <c:formatCode>General</c:formatCode>
                <c:ptCount val="13"/>
                <c:pt idx="0">
                  <c:v>25.887500000000003</c:v>
                </c:pt>
                <c:pt idx="1">
                  <c:v>25.887500000000003</c:v>
                </c:pt>
                <c:pt idx="2">
                  <c:v>25.887500000000003</c:v>
                </c:pt>
                <c:pt idx="3">
                  <c:v>25.887500000000003</c:v>
                </c:pt>
                <c:pt idx="4">
                  <c:v>25.887500000000003</c:v>
                </c:pt>
                <c:pt idx="5">
                  <c:v>25.887500000000003</c:v>
                </c:pt>
                <c:pt idx="6">
                  <c:v>25.887500000000003</c:v>
                </c:pt>
                <c:pt idx="7">
                  <c:v>25.887500000000003</c:v>
                </c:pt>
                <c:pt idx="8">
                  <c:v>25.887500000000003</c:v>
                </c:pt>
                <c:pt idx="9">
                  <c:v>25.887500000000003</c:v>
                </c:pt>
                <c:pt idx="10">
                  <c:v>25.887500000000003</c:v>
                </c:pt>
                <c:pt idx="11">
                  <c:v>25.887500000000003</c:v>
                </c:pt>
                <c:pt idx="12">
                  <c:v>25.887500000000003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F-4D1D-AF22-2BCB57CAFA7E}"/>
            </c:ext>
          </c:extLst>
        </c:ser>
        <c:ser>
          <c:idx val="3"/>
          <c:order val="3"/>
          <c:tx>
            <c:strRef>
              <c:f>'XMRChart(include AfterData)'!$AA$6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AfterData)'!$AA$7:$AA$19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F-4D1D-AF22-2BCB57CA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9780872"/>
        <c:axId val="1099783496"/>
      </c:lineChart>
      <c:catAx>
        <c:axId val="109978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83496"/>
        <c:crosses val="autoZero"/>
        <c:auto val="1"/>
        <c:lblAlgn val="ctr"/>
        <c:lblOffset val="100"/>
        <c:noMultiLvlLbl val="0"/>
      </c:catAx>
      <c:valAx>
        <c:axId val="1099783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780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x-bar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'XMRChart(include AfterData)'!$AC$6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AfterData)'!$AC$7:$AC$19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25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12</c:v>
                </c:pt>
                <c:pt idx="9">
                  <c:v>0</c:v>
                </c:pt>
                <c:pt idx="10">
                  <c:v>15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D-44BC-9E02-2693262968C0}"/>
            </c:ext>
          </c:extLst>
        </c:ser>
        <c:ser>
          <c:idx val="1"/>
          <c:order val="1"/>
          <c:tx>
            <c:strRef>
              <c:f>'XMRChart(include AfterData)'!$AD$6</c:f>
              <c:strCache>
                <c:ptCount val="1"/>
                <c:pt idx="0">
                  <c:v>x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AfterData)'!$AD$7:$AD$19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D-44BC-9E02-2693262968C0}"/>
            </c:ext>
          </c:extLst>
        </c:ser>
        <c:ser>
          <c:idx val="2"/>
          <c:order val="2"/>
          <c:tx>
            <c:strRef>
              <c:f>'XMRChart(include AfterData)'!$AE$6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AfterData)'!$AE$7:$AE$19</c:f>
              <c:numCache>
                <c:formatCode>General</c:formatCode>
                <c:ptCount val="13"/>
                <c:pt idx="0">
                  <c:v>33.058333333333337</c:v>
                </c:pt>
                <c:pt idx="1">
                  <c:v>33.058333333333337</c:v>
                </c:pt>
                <c:pt idx="2">
                  <c:v>33.058333333333337</c:v>
                </c:pt>
                <c:pt idx="3">
                  <c:v>33.058333333333337</c:v>
                </c:pt>
                <c:pt idx="4">
                  <c:v>33.058333333333337</c:v>
                </c:pt>
                <c:pt idx="5">
                  <c:v>33.058333333333337</c:v>
                </c:pt>
                <c:pt idx="6">
                  <c:v>33.058333333333337</c:v>
                </c:pt>
                <c:pt idx="7">
                  <c:v>33.058333333333337</c:v>
                </c:pt>
                <c:pt idx="8">
                  <c:v>33.058333333333337</c:v>
                </c:pt>
                <c:pt idx="9">
                  <c:v>33.058333333333337</c:v>
                </c:pt>
                <c:pt idx="10">
                  <c:v>33.058333333333337</c:v>
                </c:pt>
                <c:pt idx="11">
                  <c:v>33.058333333333337</c:v>
                </c:pt>
                <c:pt idx="12">
                  <c:v>33.058333333333337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D-44BC-9E02-2693262968C0}"/>
            </c:ext>
          </c:extLst>
        </c:ser>
        <c:ser>
          <c:idx val="3"/>
          <c:order val="3"/>
          <c:tx>
            <c:strRef>
              <c:f>'XMRChart(include AfterData)'!$AF$6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'XMRChart(include AfterData)'!$AF$7:$AF$19</c:f>
              <c:numCache>
                <c:formatCode>General</c:formatCode>
                <c:ptCount val="13"/>
                <c:pt idx="0">
                  <c:v>-9.0583333333333336</c:v>
                </c:pt>
                <c:pt idx="1">
                  <c:v>-9.0583333333333336</c:v>
                </c:pt>
                <c:pt idx="2">
                  <c:v>-9.0583333333333336</c:v>
                </c:pt>
                <c:pt idx="3">
                  <c:v>-9.0583333333333336</c:v>
                </c:pt>
                <c:pt idx="4">
                  <c:v>-9.0583333333333336</c:v>
                </c:pt>
                <c:pt idx="5">
                  <c:v>-9.0583333333333336</c:v>
                </c:pt>
                <c:pt idx="6">
                  <c:v>-9.0583333333333336</c:v>
                </c:pt>
                <c:pt idx="7">
                  <c:v>-9.0583333333333336</c:v>
                </c:pt>
                <c:pt idx="8">
                  <c:v>-9.0583333333333336</c:v>
                </c:pt>
                <c:pt idx="9">
                  <c:v>-9.0583333333333336</c:v>
                </c:pt>
                <c:pt idx="10">
                  <c:v>-9.0583333333333336</c:v>
                </c:pt>
                <c:pt idx="11">
                  <c:v>-9.0583333333333336</c:v>
                </c:pt>
                <c:pt idx="12">
                  <c:v>-9.0583333333333336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DD-44BC-9E02-26932629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4648"/>
        <c:axId val="1050509728"/>
      </c:lineChart>
      <c:catAx>
        <c:axId val="10505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09728"/>
        <c:crosses val="autoZero"/>
        <c:auto val="1"/>
        <c:lblAlgn val="ctr"/>
        <c:lblOffset val="100"/>
        <c:noMultiLvlLbl val="0"/>
      </c:catAx>
      <c:valAx>
        <c:axId val="10505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</a:t>
            </a:r>
            <a:r>
              <a:rPr lang="en-US" baseline="0"/>
              <a:t> residual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084864391951"/>
                  <c:y val="-0.4283756197142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'TimeSeries-AutoReg'!$F$7:$F$17</c:f>
              <c:numCache>
                <c:formatCode>General</c:formatCode>
                <c:ptCount val="11"/>
                <c:pt idx="0">
                  <c:v>2.3841089331138736</c:v>
                </c:pt>
                <c:pt idx="1">
                  <c:v>11.926230734699985</c:v>
                </c:pt>
                <c:pt idx="2">
                  <c:v>1.6209786024240582</c:v>
                </c:pt>
                <c:pt idx="3">
                  <c:v>-1.0737692653000153</c:v>
                </c:pt>
                <c:pt idx="4">
                  <c:v>-2.9821936256172386</c:v>
                </c:pt>
                <c:pt idx="5">
                  <c:v>2.0788568008379471</c:v>
                </c:pt>
                <c:pt idx="6">
                  <c:v>6.9262307346999847</c:v>
                </c:pt>
                <c:pt idx="7">
                  <c:v>-1.2263953314379794</c:v>
                </c:pt>
                <c:pt idx="8">
                  <c:v>-12.982193625617239</c:v>
                </c:pt>
                <c:pt idx="9">
                  <c:v>2.3841089331138736</c:v>
                </c:pt>
                <c:pt idx="10">
                  <c:v>-1.0737692653000153</c:v>
                </c:pt>
              </c:numCache>
            </c:numRef>
          </c:xVal>
          <c:yVal>
            <c:numRef>
              <c:f>'TimeSeries-AutoReg'!$G$7:$G$17</c:f>
              <c:numCache>
                <c:formatCode>General</c:formatCode>
                <c:ptCount val="11"/>
                <c:pt idx="0">
                  <c:v>11.926230734699985</c:v>
                </c:pt>
                <c:pt idx="1">
                  <c:v>1.6209786024240582</c:v>
                </c:pt>
                <c:pt idx="2">
                  <c:v>-1.0737692653000153</c:v>
                </c:pt>
                <c:pt idx="3">
                  <c:v>-2.9821936256172386</c:v>
                </c:pt>
                <c:pt idx="4">
                  <c:v>2.0788568008379471</c:v>
                </c:pt>
                <c:pt idx="5">
                  <c:v>6.9262307346999847</c:v>
                </c:pt>
                <c:pt idx="6">
                  <c:v>-1.2263953314379794</c:v>
                </c:pt>
                <c:pt idx="7">
                  <c:v>-12.982193625617239</c:v>
                </c:pt>
                <c:pt idx="8">
                  <c:v>2.3841089331138736</c:v>
                </c:pt>
                <c:pt idx="9">
                  <c:v>-1.0737692653000153</c:v>
                </c:pt>
                <c:pt idx="10">
                  <c:v>-7.9821936256172386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3-42F2-BC11-7FDCF236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60864"/>
        <c:axId val="1002162176"/>
      </c:scatterChart>
      <c:valAx>
        <c:axId val="10021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62176"/>
        <c:crosses val="autoZero"/>
        <c:crossBetween val="midCat"/>
      </c:valAx>
      <c:valAx>
        <c:axId val="1002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Minutes late to office(Y) Trend. After 13th day(process improvement reductioin is observed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TrendLine!$F$9</c:f>
              <c:strCache>
                <c:ptCount val="1"/>
                <c:pt idx="0">
                  <c:v>Y = Minutes late to office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TrendLine!$F$10:$F$35</c:f>
              <c:numCache>
                <c:formatCode>General</c:formatCode>
                <c:ptCount val="2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38</c:v>
                </c:pt>
                <c:pt idx="4">
                  <c:v>50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28</c:v>
                </c:pt>
                <c:pt idx="9">
                  <c:v>41</c:v>
                </c:pt>
                <c:pt idx="10">
                  <c:v>30</c:v>
                </c:pt>
                <c:pt idx="11">
                  <c:v>55</c:v>
                </c:pt>
                <c:pt idx="12">
                  <c:v>24</c:v>
                </c:pt>
                <c:pt idx="13">
                  <c:v>0</c:v>
                </c:pt>
                <c:pt idx="14">
                  <c:v>15</c:v>
                </c:pt>
                <c:pt idx="15">
                  <c:v>25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12</c:v>
                </c:pt>
                <c:pt idx="22">
                  <c:v>0</c:v>
                </c:pt>
                <c:pt idx="23">
                  <c:v>15</c:v>
                </c:pt>
                <c:pt idx="24">
                  <c:v>12</c:v>
                </c:pt>
                <c:pt idx="2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E-4531-ABE0-B75D0783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8736"/>
        <c:axId val="990445456"/>
      </c:lineChart>
      <c:catAx>
        <c:axId val="9904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456"/>
        <c:crosses val="autoZero"/>
        <c:auto val="1"/>
        <c:lblAlgn val="ctr"/>
        <c:lblOffset val="100"/>
        <c:noMultiLvlLbl val="0"/>
      </c:catAx>
      <c:valAx>
        <c:axId val="9904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>
      <cx:tx>
        <cx:txData>
          <cx:v>Activities vs Total minutes spent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Activities vs Total minutes spent</a:t>
          </a:r>
        </a:p>
      </cx:txPr>
    </cx:title>
    <cx:plotArea>
      <cx:plotAreaRegion>
        <cx:series layoutId="clusteredColumn" uniqueId="{10AD991B-903B-4C87-87A2-547914BA3C21}">
          <cx:dataId val="0"/>
          <cx:layoutPr>
            <cx:aggregation/>
          </cx:layoutPr>
          <cx:axisId val="1"/>
        </cx:series>
        <cx:series layoutId="paretoLine" ownerIdx="0" uniqueId="{29579693-7D86-416C-9162-BF851EBF221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18</xdr:row>
      <xdr:rowOff>85725</xdr:rowOff>
    </xdr:from>
    <xdr:to>
      <xdr:col>10</xdr:col>
      <xdr:colOff>247650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817A60-B9C8-4C78-8BCD-94783E891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3575" y="4276725"/>
              <a:ext cx="7162800" cy="524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27</xdr:row>
      <xdr:rowOff>61912</xdr:rowOff>
    </xdr:from>
    <xdr:to>
      <xdr:col>9</xdr:col>
      <xdr:colOff>200025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CCAAD-A520-4B57-A57B-36D951B7E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</xdr:colOff>
      <xdr:row>27</xdr:row>
      <xdr:rowOff>14287</xdr:rowOff>
    </xdr:from>
    <xdr:to>
      <xdr:col>18</xdr:col>
      <xdr:colOff>0</xdr:colOff>
      <xdr:row>43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D77AF5-DDEC-4E33-8BF6-FC4A7AB0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17</xdr:row>
      <xdr:rowOff>119061</xdr:rowOff>
    </xdr:from>
    <xdr:to>
      <xdr:col>20</xdr:col>
      <xdr:colOff>314325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DC9F9-8687-4A52-A87F-AF81A4776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4</xdr:row>
      <xdr:rowOff>157162</xdr:rowOff>
    </xdr:from>
    <xdr:to>
      <xdr:col>20</xdr:col>
      <xdr:colOff>295274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6A20A7-9253-419F-BE6C-2B99B1EF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409576</xdr:colOff>
      <xdr:row>25</xdr:row>
      <xdr:rowOff>19050</xdr:rowOff>
    </xdr:from>
    <xdr:to>
      <xdr:col>28</xdr:col>
      <xdr:colOff>57150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BF48A-3956-43F6-9114-565C114E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214312</xdr:colOff>
      <xdr:row>25</xdr:row>
      <xdr:rowOff>19050</xdr:rowOff>
    </xdr:from>
    <xdr:to>
      <xdr:col>33</xdr:col>
      <xdr:colOff>600075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EC0AC-8B4E-4690-8D3C-71AFC01A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37</xdr:row>
      <xdr:rowOff>0</xdr:rowOff>
    </xdr:from>
    <xdr:to>
      <xdr:col>8</xdr:col>
      <xdr:colOff>647346</xdr:colOff>
      <xdr:row>56</xdr:row>
      <xdr:rowOff>94786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6ACEA-7E3F-4476-B3F4-07300F2C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7258050"/>
          <a:ext cx="2828571" cy="3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166687</xdr:rowOff>
    </xdr:from>
    <xdr:to>
      <xdr:col>17</xdr:col>
      <xdr:colOff>114300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A5D24-1423-4E9C-B012-F5C8848D2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4</xdr:row>
      <xdr:rowOff>171450</xdr:rowOff>
    </xdr:from>
    <xdr:to>
      <xdr:col>30</xdr:col>
      <xdr:colOff>41661</xdr:colOff>
      <xdr:row>22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8E67DA-4464-4FFD-B412-5D4403910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7925" y="933450"/>
          <a:ext cx="5137536" cy="4086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11</xdr:row>
      <xdr:rowOff>142875</xdr:rowOff>
    </xdr:from>
    <xdr:to>
      <xdr:col>17</xdr:col>
      <xdr:colOff>228599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13B4C-37AF-4831-BC05-AC5FA1C2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5835-9B5D-4E87-BAFB-50DE87A28A8A}">
  <dimension ref="A2:J14"/>
  <sheetViews>
    <sheetView workbookViewId="0">
      <selection activeCell="A2" sqref="A2:F14"/>
    </sheetView>
  </sheetViews>
  <sheetFormatPr defaultRowHeight="15" x14ac:dyDescent="0.25"/>
  <cols>
    <col min="1" max="1" width="41.28515625" style="1" customWidth="1"/>
    <col min="2" max="2" width="26.85546875" customWidth="1"/>
    <col min="3" max="3" width="44.85546875" style="1" customWidth="1"/>
    <col min="4" max="4" width="13.28515625" bestFit="1" customWidth="1"/>
    <col min="5" max="5" width="20.5703125" bestFit="1" customWidth="1"/>
    <col min="6" max="6" width="11.42578125" bestFit="1" customWidth="1"/>
    <col min="9" max="9" width="12.7109375" customWidth="1"/>
  </cols>
  <sheetData>
    <row r="2" spans="1:10" x14ac:dyDescent="0.25">
      <c r="A2" s="47" t="s">
        <v>5</v>
      </c>
      <c r="B2" s="48" t="s">
        <v>4</v>
      </c>
      <c r="C2" s="47" t="s">
        <v>0</v>
      </c>
      <c r="D2" s="48" t="s">
        <v>1</v>
      </c>
      <c r="E2" s="48" t="s">
        <v>2</v>
      </c>
      <c r="F2" s="48" t="s">
        <v>3</v>
      </c>
    </row>
    <row r="3" spans="1:10" ht="90" x14ac:dyDescent="0.25">
      <c r="A3" s="44" t="s">
        <v>116</v>
      </c>
      <c r="B3" s="45" t="s">
        <v>117</v>
      </c>
      <c r="C3" s="44" t="s">
        <v>119</v>
      </c>
      <c r="D3" s="45" t="s">
        <v>6</v>
      </c>
      <c r="E3" s="45" t="s">
        <v>120</v>
      </c>
      <c r="F3" s="45">
        <v>26</v>
      </c>
    </row>
    <row r="4" spans="1:10" x14ac:dyDescent="0.25">
      <c r="A4" s="42" t="s">
        <v>130</v>
      </c>
      <c r="B4" s="43" t="s">
        <v>117</v>
      </c>
      <c r="C4" s="50" t="s">
        <v>118</v>
      </c>
      <c r="D4" s="43" t="s">
        <v>6</v>
      </c>
      <c r="E4" s="43" t="s">
        <v>121</v>
      </c>
      <c r="F4" s="43">
        <v>26</v>
      </c>
      <c r="I4" s="41"/>
    </row>
    <row r="5" spans="1:10" x14ac:dyDescent="0.25">
      <c r="A5" s="44" t="s">
        <v>131</v>
      </c>
      <c r="B5" s="45" t="s">
        <v>117</v>
      </c>
      <c r="C5" s="51"/>
      <c r="D5" s="45" t="s">
        <v>6</v>
      </c>
      <c r="E5" s="45" t="s">
        <v>122</v>
      </c>
      <c r="F5" s="45">
        <v>26</v>
      </c>
      <c r="I5" s="40"/>
    </row>
    <row r="6" spans="1:10" x14ac:dyDescent="0.25">
      <c r="A6" s="42" t="s">
        <v>7</v>
      </c>
      <c r="B6" s="43" t="s">
        <v>117</v>
      </c>
      <c r="C6" s="51"/>
      <c r="D6" s="43" t="s">
        <v>6</v>
      </c>
      <c r="E6" s="43" t="s">
        <v>123</v>
      </c>
      <c r="F6" s="43">
        <v>26</v>
      </c>
    </row>
    <row r="7" spans="1:10" x14ac:dyDescent="0.25">
      <c r="A7" s="44" t="s">
        <v>8</v>
      </c>
      <c r="B7" s="45" t="s">
        <v>117</v>
      </c>
      <c r="C7" s="51"/>
      <c r="D7" s="45" t="s">
        <v>6</v>
      </c>
      <c r="E7" s="45" t="s">
        <v>124</v>
      </c>
      <c r="F7" s="45">
        <v>26</v>
      </c>
    </row>
    <row r="8" spans="1:10" x14ac:dyDescent="0.25">
      <c r="A8" s="42" t="s">
        <v>16</v>
      </c>
      <c r="B8" s="43" t="s">
        <v>117</v>
      </c>
      <c r="C8" s="51"/>
      <c r="D8" s="43" t="s">
        <v>6</v>
      </c>
      <c r="E8" s="43" t="s">
        <v>125</v>
      </c>
      <c r="F8" s="43">
        <v>26</v>
      </c>
    </row>
    <row r="9" spans="1:10" x14ac:dyDescent="0.25">
      <c r="A9" s="44" t="s">
        <v>9</v>
      </c>
      <c r="B9" s="45" t="s">
        <v>117</v>
      </c>
      <c r="C9" s="51"/>
      <c r="D9" s="45" t="s">
        <v>6</v>
      </c>
      <c r="E9" s="45" t="s">
        <v>126</v>
      </c>
      <c r="F9" s="45">
        <v>26</v>
      </c>
    </row>
    <row r="10" spans="1:10" x14ac:dyDescent="0.25">
      <c r="A10" s="42" t="s">
        <v>132</v>
      </c>
      <c r="B10" s="43" t="s">
        <v>117</v>
      </c>
      <c r="C10" s="51"/>
      <c r="D10" s="43" t="s">
        <v>6</v>
      </c>
      <c r="E10" s="43" t="s">
        <v>128</v>
      </c>
      <c r="F10" s="43">
        <v>26</v>
      </c>
      <c r="J10" s="41"/>
    </row>
    <row r="11" spans="1:10" x14ac:dyDescent="0.25">
      <c r="A11" s="44" t="s">
        <v>133</v>
      </c>
      <c r="B11" s="45" t="s">
        <v>117</v>
      </c>
      <c r="C11" s="51"/>
      <c r="D11" s="45" t="s">
        <v>6</v>
      </c>
      <c r="E11" s="45" t="s">
        <v>128</v>
      </c>
      <c r="F11" s="45">
        <v>26</v>
      </c>
      <c r="J11" s="41"/>
    </row>
    <row r="12" spans="1:10" x14ac:dyDescent="0.25">
      <c r="A12" s="42" t="s">
        <v>71</v>
      </c>
      <c r="B12" s="43" t="s">
        <v>117</v>
      </c>
      <c r="C12" s="51"/>
      <c r="D12" s="43" t="s">
        <v>6</v>
      </c>
      <c r="E12" s="43" t="s">
        <v>129</v>
      </c>
      <c r="F12" s="43">
        <v>26</v>
      </c>
    </row>
    <row r="13" spans="1:10" x14ac:dyDescent="0.25">
      <c r="A13" s="46" t="s">
        <v>134</v>
      </c>
      <c r="B13" s="45" t="s">
        <v>117</v>
      </c>
      <c r="C13" s="52"/>
      <c r="D13" s="45" t="s">
        <v>6</v>
      </c>
      <c r="E13" s="45" t="s">
        <v>136</v>
      </c>
      <c r="F13" s="45">
        <v>26</v>
      </c>
    </row>
    <row r="14" spans="1:10" ht="45" x14ac:dyDescent="0.25">
      <c r="A14" s="42" t="s">
        <v>10</v>
      </c>
      <c r="B14" s="43" t="s">
        <v>117</v>
      </c>
      <c r="C14" s="42" t="s">
        <v>135</v>
      </c>
      <c r="D14" s="43" t="s">
        <v>6</v>
      </c>
      <c r="E14" s="43" t="s">
        <v>127</v>
      </c>
      <c r="F14" s="43">
        <v>26</v>
      </c>
    </row>
  </sheetData>
  <mergeCells count="1">
    <mergeCell ref="C4:C13"/>
  </mergeCells>
  <phoneticPr fontId="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0086-0E3C-4515-87DA-362AAFC87249}">
  <dimension ref="B3:J56"/>
  <sheetViews>
    <sheetView topLeftCell="A4" workbookViewId="0">
      <selection activeCell="Q36" sqref="Q36"/>
    </sheetView>
  </sheetViews>
  <sheetFormatPr defaultRowHeight="15" x14ac:dyDescent="0.25"/>
  <cols>
    <col min="2" max="2" width="13.42578125" customWidth="1"/>
    <col min="4" max="4" width="13.28515625" customWidth="1"/>
    <col min="5" max="5" width="13.7109375" bestFit="1" customWidth="1"/>
    <col min="6" max="6" width="17" customWidth="1"/>
  </cols>
  <sheetData>
    <row r="3" spans="2:7" x14ac:dyDescent="0.25">
      <c r="E3" t="s">
        <v>90</v>
      </c>
      <c r="F3" t="s">
        <v>110</v>
      </c>
      <c r="G3" t="s">
        <v>108</v>
      </c>
    </row>
    <row r="4" spans="2:7" ht="30" x14ac:dyDescent="0.25">
      <c r="B4" s="3" t="s">
        <v>12</v>
      </c>
      <c r="C4" s="5" t="s">
        <v>101</v>
      </c>
      <c r="D4" s="2" t="s">
        <v>13</v>
      </c>
      <c r="E4" s="5" t="s">
        <v>102</v>
      </c>
      <c r="F4" s="37" t="s">
        <v>109</v>
      </c>
      <c r="G4" t="s">
        <v>53</v>
      </c>
    </row>
    <row r="5" spans="2:7" x14ac:dyDescent="0.25">
      <c r="B5" s="6">
        <v>43696</v>
      </c>
      <c r="C5" s="5">
        <v>1</v>
      </c>
      <c r="D5" s="5">
        <v>0</v>
      </c>
      <c r="E5" s="36"/>
      <c r="F5" s="28"/>
      <c r="G5" s="28"/>
    </row>
    <row r="6" spans="2:7" x14ac:dyDescent="0.25">
      <c r="B6" s="6">
        <v>43697</v>
      </c>
      <c r="C6" s="5">
        <v>2</v>
      </c>
      <c r="D6" s="5">
        <v>15</v>
      </c>
      <c r="E6" s="5">
        <v>0</v>
      </c>
      <c r="G6" s="7">
        <v>2.3841089331138736</v>
      </c>
    </row>
    <row r="7" spans="2:7" x14ac:dyDescent="0.25">
      <c r="B7" s="6">
        <v>43698</v>
      </c>
      <c r="C7" s="5">
        <v>3</v>
      </c>
      <c r="D7" s="5">
        <v>25</v>
      </c>
      <c r="E7" s="5">
        <v>15</v>
      </c>
      <c r="F7" s="7">
        <v>2.3841089331138736</v>
      </c>
      <c r="G7" s="7">
        <v>11.926230734699985</v>
      </c>
    </row>
    <row r="8" spans="2:7" x14ac:dyDescent="0.25">
      <c r="B8" s="6">
        <v>43699</v>
      </c>
      <c r="C8" s="5">
        <v>4</v>
      </c>
      <c r="D8" s="5">
        <v>15</v>
      </c>
      <c r="E8" s="5">
        <v>25</v>
      </c>
      <c r="F8" s="7">
        <v>11.926230734699985</v>
      </c>
      <c r="G8" s="7">
        <v>1.6209786024240582</v>
      </c>
    </row>
    <row r="9" spans="2:7" x14ac:dyDescent="0.25">
      <c r="B9" s="6">
        <v>43700</v>
      </c>
      <c r="C9" s="5">
        <v>5</v>
      </c>
      <c r="D9" s="5">
        <v>12</v>
      </c>
      <c r="E9" s="5">
        <v>15</v>
      </c>
      <c r="F9" s="7">
        <v>1.6209786024240582</v>
      </c>
      <c r="G9" s="7">
        <v>-1.0737692653000153</v>
      </c>
    </row>
    <row r="10" spans="2:7" x14ac:dyDescent="0.25">
      <c r="B10" s="6">
        <v>43703</v>
      </c>
      <c r="C10" s="5">
        <v>6</v>
      </c>
      <c r="D10" s="5">
        <v>10</v>
      </c>
      <c r="E10" s="5">
        <v>12</v>
      </c>
      <c r="F10" s="7">
        <v>-1.0737692653000153</v>
      </c>
      <c r="G10" s="7">
        <v>-2.9821936256172386</v>
      </c>
    </row>
    <row r="11" spans="2:7" x14ac:dyDescent="0.25">
      <c r="B11" s="6">
        <v>43704</v>
      </c>
      <c r="C11" s="5">
        <v>7</v>
      </c>
      <c r="D11" s="5">
        <v>15</v>
      </c>
      <c r="E11" s="5">
        <v>10</v>
      </c>
      <c r="F11" s="7">
        <v>-2.9821936256172386</v>
      </c>
      <c r="G11" s="7">
        <v>2.0788568008379471</v>
      </c>
    </row>
    <row r="12" spans="2:7" x14ac:dyDescent="0.25">
      <c r="B12" s="6">
        <v>43706</v>
      </c>
      <c r="C12" s="5">
        <v>8</v>
      </c>
      <c r="D12" s="5">
        <v>20</v>
      </c>
      <c r="E12" s="5">
        <v>15</v>
      </c>
      <c r="F12" s="7">
        <v>2.0788568008379471</v>
      </c>
      <c r="G12" s="7">
        <v>6.9262307346999847</v>
      </c>
    </row>
    <row r="13" spans="2:7" x14ac:dyDescent="0.25">
      <c r="B13" s="6">
        <v>43707</v>
      </c>
      <c r="C13" s="5">
        <v>9</v>
      </c>
      <c r="D13" s="5">
        <v>12</v>
      </c>
      <c r="E13" s="5">
        <v>20</v>
      </c>
      <c r="F13" s="7">
        <v>6.9262307346999847</v>
      </c>
      <c r="G13" s="7">
        <v>-1.2263953314379794</v>
      </c>
    </row>
    <row r="14" spans="2:7" x14ac:dyDescent="0.25">
      <c r="B14" s="6">
        <v>43711</v>
      </c>
      <c r="C14" s="5">
        <v>10</v>
      </c>
      <c r="D14" s="5">
        <v>0</v>
      </c>
      <c r="E14" s="5">
        <v>12</v>
      </c>
      <c r="F14" s="7">
        <v>-1.2263953314379794</v>
      </c>
      <c r="G14" s="7">
        <v>-12.982193625617239</v>
      </c>
    </row>
    <row r="15" spans="2:7" x14ac:dyDescent="0.25">
      <c r="B15" s="6">
        <v>43712</v>
      </c>
      <c r="C15" s="5">
        <v>11</v>
      </c>
      <c r="D15" s="5">
        <v>15</v>
      </c>
      <c r="E15" s="5">
        <v>0</v>
      </c>
      <c r="F15" s="7">
        <v>-12.982193625617239</v>
      </c>
      <c r="G15" s="7">
        <v>2.3841089331138736</v>
      </c>
    </row>
    <row r="16" spans="2:7" x14ac:dyDescent="0.25">
      <c r="B16" s="6">
        <v>43713</v>
      </c>
      <c r="C16" s="5">
        <v>12</v>
      </c>
      <c r="D16" s="5">
        <v>12</v>
      </c>
      <c r="E16" s="5">
        <v>15</v>
      </c>
      <c r="F16" s="7">
        <v>2.3841089331138736</v>
      </c>
      <c r="G16" s="7">
        <v>-1.0737692653000153</v>
      </c>
    </row>
    <row r="17" spans="2:7" ht="15.75" thickBot="1" x14ac:dyDescent="0.3">
      <c r="B17" s="6">
        <v>43714</v>
      </c>
      <c r="C17" s="5">
        <v>13</v>
      </c>
      <c r="D17" s="5">
        <v>5</v>
      </c>
      <c r="E17" s="5">
        <v>12</v>
      </c>
      <c r="F17" s="7">
        <v>-1.0737692653000153</v>
      </c>
      <c r="G17" s="8">
        <v>-7.9821936256172386</v>
      </c>
    </row>
    <row r="18" spans="2:7" ht="15.75" thickBot="1" x14ac:dyDescent="0.3">
      <c r="E18" s="5">
        <v>5</v>
      </c>
      <c r="F18" s="8">
        <v>-7.9821936256172386</v>
      </c>
    </row>
    <row r="21" spans="2:7" x14ac:dyDescent="0.25">
      <c r="B21" t="s">
        <v>45</v>
      </c>
    </row>
    <row r="22" spans="2:7" ht="15.75" thickBot="1" x14ac:dyDescent="0.3"/>
    <row r="23" spans="2:7" x14ac:dyDescent="0.25">
      <c r="B23" s="9" t="s">
        <v>46</v>
      </c>
      <c r="C23" s="9"/>
    </row>
    <row r="24" spans="2:7" x14ac:dyDescent="0.25">
      <c r="B24" s="7" t="s">
        <v>47</v>
      </c>
      <c r="C24" s="7">
        <v>3.3808498816459469E-2</v>
      </c>
    </row>
    <row r="25" spans="2:7" x14ac:dyDescent="0.25">
      <c r="B25" s="7" t="s">
        <v>48</v>
      </c>
      <c r="C25" s="7">
        <v>1.1430145922225411E-3</v>
      </c>
    </row>
    <row r="26" spans="2:7" x14ac:dyDescent="0.25">
      <c r="B26" s="7" t="s">
        <v>49</v>
      </c>
      <c r="C26" s="7">
        <v>-9.8742683948555204E-2</v>
      </c>
    </row>
    <row r="27" spans="2:7" x14ac:dyDescent="0.25">
      <c r="B27" s="7" t="s">
        <v>18</v>
      </c>
      <c r="C27" s="7">
        <v>6.7341003213133899</v>
      </c>
    </row>
    <row r="28" spans="2:7" ht="15.75" thickBot="1" x14ac:dyDescent="0.3">
      <c r="B28" s="8" t="s">
        <v>50</v>
      </c>
      <c r="C28" s="8">
        <v>12</v>
      </c>
    </row>
    <row r="30" spans="2:7" ht="15.75" thickBot="1" x14ac:dyDescent="0.3">
      <c r="B30" t="s">
        <v>51</v>
      </c>
    </row>
    <row r="31" spans="2:7" x14ac:dyDescent="0.25">
      <c r="B31" s="10"/>
      <c r="C31" s="10" t="s">
        <v>56</v>
      </c>
      <c r="D31" s="10" t="s">
        <v>57</v>
      </c>
      <c r="E31" s="10" t="s">
        <v>58</v>
      </c>
      <c r="F31" s="10" t="s">
        <v>59</v>
      </c>
      <c r="G31" s="10" t="s">
        <v>60</v>
      </c>
    </row>
    <row r="32" spans="2:7" x14ac:dyDescent="0.25">
      <c r="B32" s="7" t="s">
        <v>52</v>
      </c>
      <c r="C32" s="7">
        <v>1</v>
      </c>
      <c r="D32" s="7">
        <v>0.51892862486903368</v>
      </c>
      <c r="E32" s="7">
        <v>0.51892862486903368</v>
      </c>
      <c r="F32" s="7">
        <v>1.144322569617824E-2</v>
      </c>
      <c r="G32" s="7">
        <v>0.91692606641177898</v>
      </c>
    </row>
    <row r="33" spans="2:10" x14ac:dyDescent="0.25">
      <c r="B33" s="7" t="s">
        <v>53</v>
      </c>
      <c r="C33" s="7">
        <v>10</v>
      </c>
      <c r="D33" s="7">
        <v>453.48107137513097</v>
      </c>
      <c r="E33" s="7">
        <v>45.348107137513097</v>
      </c>
      <c r="F33" s="7"/>
      <c r="G33" s="7"/>
    </row>
    <row r="34" spans="2:10" ht="15.75" thickBot="1" x14ac:dyDescent="0.3">
      <c r="B34" s="8" t="s">
        <v>54</v>
      </c>
      <c r="C34" s="8">
        <v>11</v>
      </c>
      <c r="D34" s="8">
        <v>454</v>
      </c>
      <c r="E34" s="8"/>
      <c r="F34" s="8"/>
      <c r="G34" s="8"/>
    </row>
    <row r="35" spans="2:10" ht="15.75" thickBot="1" x14ac:dyDescent="0.3"/>
    <row r="36" spans="2:10" x14ac:dyDescent="0.25">
      <c r="B36" s="10"/>
      <c r="C36" s="10" t="s">
        <v>61</v>
      </c>
      <c r="D36" s="10" t="s">
        <v>18</v>
      </c>
      <c r="E36" s="10" t="s">
        <v>62</v>
      </c>
      <c r="F36" s="10" t="s">
        <v>63</v>
      </c>
      <c r="G36" s="10" t="s">
        <v>64</v>
      </c>
      <c r="H36" s="10" t="s">
        <v>65</v>
      </c>
      <c r="I36" s="10" t="s">
        <v>66</v>
      </c>
      <c r="J36" s="10" t="s">
        <v>67</v>
      </c>
    </row>
    <row r="37" spans="2:10" x14ac:dyDescent="0.25">
      <c r="B37" s="7" t="s">
        <v>55</v>
      </c>
      <c r="C37" s="7">
        <v>12.615891066886126</v>
      </c>
      <c r="D37" s="7">
        <v>4.0831602957059374</v>
      </c>
      <c r="E37" s="7">
        <v>3.0897369079910111</v>
      </c>
      <c r="F37" s="7">
        <v>1.1449098967492168E-2</v>
      </c>
      <c r="G37" s="7">
        <v>3.5180429731359624</v>
      </c>
      <c r="H37" s="7">
        <v>21.71373916063629</v>
      </c>
      <c r="I37" s="7">
        <v>3.5180429731359624</v>
      </c>
      <c r="J37" s="7">
        <v>21.71373916063629</v>
      </c>
    </row>
    <row r="38" spans="2:10" ht="15.75" thickBot="1" x14ac:dyDescent="0.3">
      <c r="B38" s="8" t="s">
        <v>103</v>
      </c>
      <c r="C38" s="8">
        <v>3.0525213227592638E-2</v>
      </c>
      <c r="D38" s="8">
        <v>0.28535433492623452</v>
      </c>
      <c r="E38" s="8">
        <v>0.10697301386882226</v>
      </c>
      <c r="F38" s="8">
        <v>0.91692606641177532</v>
      </c>
      <c r="G38" s="8">
        <v>-0.60528386700425441</v>
      </c>
      <c r="H38" s="8">
        <v>0.66633429345943962</v>
      </c>
      <c r="I38" s="8">
        <v>-0.60528386700425441</v>
      </c>
      <c r="J38" s="8">
        <v>0.66633429345943962</v>
      </c>
    </row>
    <row r="42" spans="2:10" x14ac:dyDescent="0.25">
      <c r="B42" t="s">
        <v>104</v>
      </c>
    </row>
    <row r="43" spans="2:10" ht="15.75" thickBot="1" x14ac:dyDescent="0.3"/>
    <row r="44" spans="2:10" x14ac:dyDescent="0.25">
      <c r="B44" s="10" t="s">
        <v>105</v>
      </c>
      <c r="C44" s="10" t="s">
        <v>106</v>
      </c>
      <c r="D44" s="10" t="s">
        <v>107</v>
      </c>
    </row>
    <row r="45" spans="2:10" x14ac:dyDescent="0.25">
      <c r="B45" s="7">
        <v>1</v>
      </c>
      <c r="C45" s="7">
        <v>12.615891066886126</v>
      </c>
      <c r="D45" s="7">
        <v>2.3841089331138736</v>
      </c>
    </row>
    <row r="46" spans="2:10" x14ac:dyDescent="0.25">
      <c r="B46" s="7">
        <v>2</v>
      </c>
      <c r="C46" s="7">
        <v>13.073769265300015</v>
      </c>
      <c r="D46" s="7">
        <v>11.926230734699985</v>
      </c>
    </row>
    <row r="47" spans="2:10" x14ac:dyDescent="0.25">
      <c r="B47" s="7">
        <v>3</v>
      </c>
      <c r="C47" s="7">
        <v>13.379021397575942</v>
      </c>
      <c r="D47" s="7">
        <v>1.6209786024240582</v>
      </c>
    </row>
    <row r="48" spans="2:10" x14ac:dyDescent="0.25">
      <c r="B48" s="7">
        <v>4</v>
      </c>
      <c r="C48" s="7">
        <v>13.073769265300015</v>
      </c>
      <c r="D48" s="7">
        <v>-1.0737692653000153</v>
      </c>
    </row>
    <row r="49" spans="2:4" x14ac:dyDescent="0.25">
      <c r="B49" s="7">
        <v>5</v>
      </c>
      <c r="C49" s="7">
        <v>12.982193625617239</v>
      </c>
      <c r="D49" s="7">
        <v>-2.9821936256172386</v>
      </c>
    </row>
    <row r="50" spans="2:4" x14ac:dyDescent="0.25">
      <c r="B50" s="7">
        <v>6</v>
      </c>
      <c r="C50" s="7">
        <v>12.921143199162053</v>
      </c>
      <c r="D50" s="7">
        <v>2.0788568008379471</v>
      </c>
    </row>
    <row r="51" spans="2:4" x14ac:dyDescent="0.25">
      <c r="B51" s="7">
        <v>7</v>
      </c>
      <c r="C51" s="7">
        <v>13.073769265300015</v>
      </c>
      <c r="D51" s="7">
        <v>6.9262307346999847</v>
      </c>
    </row>
    <row r="52" spans="2:4" x14ac:dyDescent="0.25">
      <c r="B52" s="7">
        <v>8</v>
      </c>
      <c r="C52" s="7">
        <v>13.226395331437979</v>
      </c>
      <c r="D52" s="7">
        <v>-1.2263953314379794</v>
      </c>
    </row>
    <row r="53" spans="2:4" x14ac:dyDescent="0.25">
      <c r="B53" s="7">
        <v>9</v>
      </c>
      <c r="C53" s="7">
        <v>12.982193625617239</v>
      </c>
      <c r="D53" s="7">
        <v>-12.982193625617239</v>
      </c>
    </row>
    <row r="54" spans="2:4" x14ac:dyDescent="0.25">
      <c r="B54" s="7">
        <v>10</v>
      </c>
      <c r="C54" s="7">
        <v>12.615891066886126</v>
      </c>
      <c r="D54" s="7">
        <v>2.3841089331138736</v>
      </c>
    </row>
    <row r="55" spans="2:4" x14ac:dyDescent="0.25">
      <c r="B55" s="7">
        <v>11</v>
      </c>
      <c r="C55" s="7">
        <v>13.073769265300015</v>
      </c>
      <c r="D55" s="7">
        <v>-1.0737692653000153</v>
      </c>
    </row>
    <row r="56" spans="2:4" ht="15.75" thickBot="1" x14ac:dyDescent="0.3">
      <c r="B56" s="8">
        <v>12</v>
      </c>
      <c r="C56" s="8">
        <v>12.982193625617239</v>
      </c>
      <c r="D56" s="8">
        <v>-7.9821936256172386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F5E0-BD70-454F-9DC6-D8F5EFA1C6C8}">
  <dimension ref="C6:G37"/>
  <sheetViews>
    <sheetView workbookViewId="0">
      <selection activeCell="K6" sqref="K6"/>
    </sheetView>
  </sheetViews>
  <sheetFormatPr defaultRowHeight="15" x14ac:dyDescent="0.25"/>
  <cols>
    <col min="3" max="3" width="23" bestFit="1" customWidth="1"/>
    <col min="6" max="6" width="24.42578125" bestFit="1" customWidth="1"/>
    <col min="7" max="7" width="12" bestFit="1" customWidth="1"/>
  </cols>
  <sheetData>
    <row r="6" spans="3:7" x14ac:dyDescent="0.25">
      <c r="C6" s="5" t="s">
        <v>111</v>
      </c>
    </row>
    <row r="7" spans="3:7" ht="60" x14ac:dyDescent="0.25">
      <c r="C7" s="2" t="s">
        <v>13</v>
      </c>
    </row>
    <row r="8" spans="3:7" x14ac:dyDescent="0.25">
      <c r="C8" s="5">
        <v>0</v>
      </c>
    </row>
    <row r="9" spans="3:7" x14ac:dyDescent="0.25">
      <c r="C9" s="5">
        <v>15</v>
      </c>
    </row>
    <row r="10" spans="3:7" x14ac:dyDescent="0.25">
      <c r="C10" s="5">
        <v>25</v>
      </c>
    </row>
    <row r="11" spans="3:7" x14ac:dyDescent="0.25">
      <c r="C11" s="5">
        <v>15</v>
      </c>
    </row>
    <row r="12" spans="3:7" x14ac:dyDescent="0.25">
      <c r="C12" s="5">
        <v>12</v>
      </c>
    </row>
    <row r="13" spans="3:7" x14ac:dyDescent="0.25">
      <c r="C13" s="5">
        <v>10</v>
      </c>
    </row>
    <row r="14" spans="3:7" ht="18.75" x14ac:dyDescent="0.3">
      <c r="C14" s="5">
        <v>15</v>
      </c>
      <c r="F14" s="38" t="s">
        <v>115</v>
      </c>
      <c r="G14" s="39">
        <v>2.1789999999999998</v>
      </c>
    </row>
    <row r="15" spans="3:7" x14ac:dyDescent="0.25">
      <c r="C15" s="5">
        <v>20</v>
      </c>
      <c r="F15" s="39"/>
      <c r="G15" s="39"/>
    </row>
    <row r="16" spans="3:7" ht="18.75" x14ac:dyDescent="0.3">
      <c r="C16" s="5">
        <v>12</v>
      </c>
      <c r="F16" s="38" t="s">
        <v>112</v>
      </c>
      <c r="G16" s="39">
        <v>12</v>
      </c>
    </row>
    <row r="17" spans="3:7" x14ac:dyDescent="0.25">
      <c r="C17" s="5">
        <v>0</v>
      </c>
      <c r="F17" s="39"/>
      <c r="G17" s="39"/>
    </row>
    <row r="18" spans="3:7" x14ac:dyDescent="0.25">
      <c r="C18" s="5">
        <v>15</v>
      </c>
      <c r="F18" s="39" t="s">
        <v>113</v>
      </c>
      <c r="G18" s="39">
        <f>D25 + ( G14 *D29/ SQRT(D37))</f>
        <v>16.308834849052612</v>
      </c>
    </row>
    <row r="19" spans="3:7" x14ac:dyDescent="0.25">
      <c r="C19" s="5">
        <v>12</v>
      </c>
      <c r="F19" s="39" t="s">
        <v>114</v>
      </c>
      <c r="G19" s="39">
        <f>D25 - ( G14 *D29/ SQRT(D37))</f>
        <v>7.6911651509473868</v>
      </c>
    </row>
    <row r="20" spans="3:7" x14ac:dyDescent="0.25">
      <c r="C20" s="5">
        <v>5</v>
      </c>
    </row>
    <row r="22" spans="3:7" ht="15.75" thickBot="1" x14ac:dyDescent="0.3"/>
    <row r="23" spans="3:7" x14ac:dyDescent="0.25">
      <c r="C23" s="9" t="s">
        <v>13</v>
      </c>
      <c r="D23" s="9"/>
    </row>
    <row r="24" spans="3:7" x14ac:dyDescent="0.25">
      <c r="C24" s="7"/>
      <c r="D24" s="7"/>
    </row>
    <row r="25" spans="3:7" x14ac:dyDescent="0.25">
      <c r="C25" s="12" t="s">
        <v>17</v>
      </c>
      <c r="D25" s="12">
        <v>12</v>
      </c>
    </row>
    <row r="26" spans="3:7" x14ac:dyDescent="0.25">
      <c r="C26" s="7" t="s">
        <v>18</v>
      </c>
      <c r="D26" s="7">
        <v>1.9774368283857795</v>
      </c>
    </row>
    <row r="27" spans="3:7" x14ac:dyDescent="0.25">
      <c r="C27" s="7" t="s">
        <v>19</v>
      </c>
      <c r="D27" s="7">
        <v>12</v>
      </c>
    </row>
    <row r="28" spans="3:7" x14ac:dyDescent="0.25">
      <c r="C28" s="7" t="s">
        <v>20</v>
      </c>
      <c r="D28" s="7">
        <v>15</v>
      </c>
    </row>
    <row r="29" spans="3:7" x14ac:dyDescent="0.25">
      <c r="C29" s="12" t="s">
        <v>21</v>
      </c>
      <c r="D29" s="12">
        <v>7.1297498787358125</v>
      </c>
    </row>
    <row r="30" spans="3:7" x14ac:dyDescent="0.25">
      <c r="C30" s="7" t="s">
        <v>22</v>
      </c>
      <c r="D30" s="7">
        <v>50.833333333333336</v>
      </c>
    </row>
    <row r="31" spans="3:7" x14ac:dyDescent="0.25">
      <c r="C31" s="7" t="s">
        <v>23</v>
      </c>
      <c r="D31" s="7">
        <v>0.17436368522635659</v>
      </c>
    </row>
    <row r="32" spans="3:7" x14ac:dyDescent="0.25">
      <c r="C32" s="7" t="s">
        <v>24</v>
      </c>
      <c r="D32" s="7">
        <v>-0.26901824320733897</v>
      </c>
    </row>
    <row r="33" spans="3:4" x14ac:dyDescent="0.25">
      <c r="C33" s="7" t="s">
        <v>25</v>
      </c>
      <c r="D33" s="7">
        <v>25</v>
      </c>
    </row>
    <row r="34" spans="3:4" x14ac:dyDescent="0.25">
      <c r="C34" s="7" t="s">
        <v>26</v>
      </c>
      <c r="D34" s="7">
        <v>0</v>
      </c>
    </row>
    <row r="35" spans="3:4" x14ac:dyDescent="0.25">
      <c r="C35" s="7" t="s">
        <v>27</v>
      </c>
      <c r="D35" s="7">
        <v>25</v>
      </c>
    </row>
    <row r="36" spans="3:4" x14ac:dyDescent="0.25">
      <c r="C36" s="7" t="s">
        <v>28</v>
      </c>
      <c r="D36" s="7">
        <v>156</v>
      </c>
    </row>
    <row r="37" spans="3:4" ht="15.75" thickBot="1" x14ac:dyDescent="0.3">
      <c r="C37" s="13" t="s">
        <v>29</v>
      </c>
      <c r="D37" s="13">
        <v>13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6AA2-30DD-47FA-866D-4B1471399A4B}">
  <dimension ref="E9:F35"/>
  <sheetViews>
    <sheetView tabSelected="1" workbookViewId="0">
      <selection activeCell="U7" sqref="U7"/>
    </sheetView>
  </sheetViews>
  <sheetFormatPr defaultRowHeight="15" x14ac:dyDescent="0.25"/>
  <cols>
    <col min="6" max="6" width="15.42578125" customWidth="1"/>
  </cols>
  <sheetData>
    <row r="9" spans="5:6" ht="60" x14ac:dyDescent="0.25">
      <c r="E9" s="5" t="s">
        <v>101</v>
      </c>
      <c r="F9" s="2" t="s">
        <v>13</v>
      </c>
    </row>
    <row r="10" spans="5:6" x14ac:dyDescent="0.25">
      <c r="E10" s="5">
        <v>1</v>
      </c>
      <c r="F10" s="4">
        <v>50</v>
      </c>
    </row>
    <row r="11" spans="5:6" x14ac:dyDescent="0.25">
      <c r="E11" s="5">
        <v>2</v>
      </c>
      <c r="F11" s="4">
        <v>40</v>
      </c>
    </row>
    <row r="12" spans="5:6" x14ac:dyDescent="0.25">
      <c r="E12" s="5">
        <v>3</v>
      </c>
      <c r="F12" s="4">
        <v>35</v>
      </c>
    </row>
    <row r="13" spans="5:6" x14ac:dyDescent="0.25">
      <c r="E13" s="5">
        <v>4</v>
      </c>
      <c r="F13" s="4">
        <v>38</v>
      </c>
    </row>
    <row r="14" spans="5:6" x14ac:dyDescent="0.25">
      <c r="E14" s="5">
        <v>5</v>
      </c>
      <c r="F14" s="4">
        <v>50</v>
      </c>
    </row>
    <row r="15" spans="5:6" x14ac:dyDescent="0.25">
      <c r="E15" s="5">
        <v>6</v>
      </c>
      <c r="F15" s="4">
        <v>35</v>
      </c>
    </row>
    <row r="16" spans="5:6" x14ac:dyDescent="0.25">
      <c r="E16" s="5">
        <v>7</v>
      </c>
      <c r="F16" s="4">
        <v>29</v>
      </c>
    </row>
    <row r="17" spans="5:6" x14ac:dyDescent="0.25">
      <c r="E17" s="5">
        <v>8</v>
      </c>
      <c r="F17" s="4">
        <v>32</v>
      </c>
    </row>
    <row r="18" spans="5:6" x14ac:dyDescent="0.25">
      <c r="E18" s="5">
        <v>9</v>
      </c>
      <c r="F18" s="4">
        <v>28</v>
      </c>
    </row>
    <row r="19" spans="5:6" x14ac:dyDescent="0.25">
      <c r="E19" s="5">
        <v>10</v>
      </c>
      <c r="F19" s="4">
        <v>41</v>
      </c>
    </row>
    <row r="20" spans="5:6" x14ac:dyDescent="0.25">
      <c r="E20" s="5">
        <v>11</v>
      </c>
      <c r="F20" s="4">
        <v>30</v>
      </c>
    </row>
    <row r="21" spans="5:6" x14ac:dyDescent="0.25">
      <c r="E21" s="5">
        <v>12</v>
      </c>
      <c r="F21" s="4">
        <v>55</v>
      </c>
    </row>
    <row r="22" spans="5:6" x14ac:dyDescent="0.25">
      <c r="E22" s="5">
        <v>13</v>
      </c>
      <c r="F22" s="4">
        <v>24</v>
      </c>
    </row>
    <row r="23" spans="5:6" x14ac:dyDescent="0.25">
      <c r="E23" s="5">
        <v>14</v>
      </c>
      <c r="F23" s="31">
        <v>0</v>
      </c>
    </row>
    <row r="24" spans="5:6" x14ac:dyDescent="0.25">
      <c r="E24" s="5">
        <v>15</v>
      </c>
      <c r="F24" s="31">
        <v>15</v>
      </c>
    </row>
    <row r="25" spans="5:6" x14ac:dyDescent="0.25">
      <c r="E25" s="5">
        <v>16</v>
      </c>
      <c r="F25" s="31">
        <v>25</v>
      </c>
    </row>
    <row r="26" spans="5:6" x14ac:dyDescent="0.25">
      <c r="E26" s="5">
        <v>17</v>
      </c>
      <c r="F26" s="31">
        <v>15</v>
      </c>
    </row>
    <row r="27" spans="5:6" x14ac:dyDescent="0.25">
      <c r="E27" s="5">
        <v>18</v>
      </c>
      <c r="F27" s="31">
        <v>12</v>
      </c>
    </row>
    <row r="28" spans="5:6" x14ac:dyDescent="0.25">
      <c r="E28" s="5">
        <v>19</v>
      </c>
      <c r="F28" s="31">
        <v>10</v>
      </c>
    </row>
    <row r="29" spans="5:6" x14ac:dyDescent="0.25">
      <c r="E29" s="5">
        <v>20</v>
      </c>
      <c r="F29" s="31">
        <v>15</v>
      </c>
    </row>
    <row r="30" spans="5:6" x14ac:dyDescent="0.25">
      <c r="E30" s="5">
        <v>21</v>
      </c>
      <c r="F30" s="31">
        <v>20</v>
      </c>
    </row>
    <row r="31" spans="5:6" x14ac:dyDescent="0.25">
      <c r="E31" s="5">
        <v>22</v>
      </c>
      <c r="F31" s="31">
        <v>12</v>
      </c>
    </row>
    <row r="32" spans="5:6" x14ac:dyDescent="0.25">
      <c r="E32" s="5">
        <v>23</v>
      </c>
      <c r="F32" s="31">
        <v>0</v>
      </c>
    </row>
    <row r="33" spans="5:6" x14ac:dyDescent="0.25">
      <c r="E33" s="5">
        <v>24</v>
      </c>
      <c r="F33" s="31">
        <v>15</v>
      </c>
    </row>
    <row r="34" spans="5:6" x14ac:dyDescent="0.25">
      <c r="E34" s="5">
        <v>25</v>
      </c>
      <c r="F34" s="31">
        <v>12</v>
      </c>
    </row>
    <row r="35" spans="5:6" x14ac:dyDescent="0.25">
      <c r="E35" s="5">
        <v>26</v>
      </c>
      <c r="F35" s="3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063C-7445-453B-BB4E-1F969759CD64}">
  <dimension ref="A1:M41"/>
  <sheetViews>
    <sheetView workbookViewId="0">
      <selection activeCell="C20" sqref="C20"/>
    </sheetView>
  </sheetViews>
  <sheetFormatPr defaultRowHeight="15" x14ac:dyDescent="0.25"/>
  <cols>
    <col min="1" max="1" width="17" customWidth="1"/>
    <col min="2" max="2" width="17.42578125" style="1" customWidth="1"/>
    <col min="3" max="3" width="16.85546875" style="1" bestFit="1" customWidth="1"/>
    <col min="4" max="4" width="17.85546875" style="1" bestFit="1" customWidth="1"/>
    <col min="5" max="6" width="17.85546875" style="1" customWidth="1"/>
    <col min="7" max="8" width="16.5703125" style="1" bestFit="1" customWidth="1"/>
    <col min="9" max="9" width="15.7109375" style="1" customWidth="1"/>
    <col min="10" max="10" width="16" style="1" customWidth="1"/>
    <col min="11" max="11" width="14.5703125" style="1" bestFit="1" customWidth="1"/>
    <col min="12" max="12" width="15.5703125" style="1" bestFit="1" customWidth="1"/>
    <col min="13" max="13" width="15.7109375" style="1" customWidth="1"/>
  </cols>
  <sheetData>
    <row r="1" spans="1:13" ht="30" x14ac:dyDescent="0.25">
      <c r="A1" s="3" t="s">
        <v>12</v>
      </c>
      <c r="B1" s="2" t="s">
        <v>13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38</v>
      </c>
      <c r="I1" s="2" t="s">
        <v>35</v>
      </c>
      <c r="J1" s="2" t="s">
        <v>36</v>
      </c>
      <c r="K1" s="2" t="s">
        <v>37</v>
      </c>
      <c r="L1" s="2" t="s">
        <v>39</v>
      </c>
      <c r="M1" s="2" t="s">
        <v>68</v>
      </c>
    </row>
    <row r="2" spans="1:13" x14ac:dyDescent="0.25">
      <c r="A2" s="6">
        <v>43676</v>
      </c>
      <c r="B2" s="4">
        <v>50</v>
      </c>
      <c r="C2" s="11">
        <v>17</v>
      </c>
      <c r="D2" s="11">
        <v>25</v>
      </c>
      <c r="E2" s="11">
        <v>25</v>
      </c>
      <c r="F2" s="11">
        <v>20</v>
      </c>
      <c r="G2" s="11">
        <v>15</v>
      </c>
      <c r="H2" s="11">
        <v>25</v>
      </c>
      <c r="I2" s="11">
        <v>45</v>
      </c>
      <c r="J2" s="11">
        <v>8</v>
      </c>
      <c r="K2" s="11">
        <v>10</v>
      </c>
      <c r="L2" s="11">
        <v>9</v>
      </c>
      <c r="M2" s="4">
        <v>1</v>
      </c>
    </row>
    <row r="3" spans="1:13" x14ac:dyDescent="0.25">
      <c r="A3" s="6">
        <v>43677</v>
      </c>
      <c r="B3" s="4">
        <v>40</v>
      </c>
      <c r="C3" s="11">
        <v>10</v>
      </c>
      <c r="D3" s="11">
        <v>20</v>
      </c>
      <c r="E3" s="11">
        <v>10</v>
      </c>
      <c r="F3" s="11">
        <v>30</v>
      </c>
      <c r="G3" s="11">
        <v>18</v>
      </c>
      <c r="H3" s="11">
        <v>22</v>
      </c>
      <c r="I3" s="11">
        <v>50</v>
      </c>
      <c r="J3" s="11">
        <v>8</v>
      </c>
      <c r="K3" s="11">
        <v>10</v>
      </c>
      <c r="L3" s="11">
        <v>9</v>
      </c>
      <c r="M3" s="4">
        <v>1</v>
      </c>
    </row>
    <row r="4" spans="1:13" x14ac:dyDescent="0.25">
      <c r="A4" s="6">
        <v>43678</v>
      </c>
      <c r="B4" s="4">
        <v>35</v>
      </c>
      <c r="C4" s="11">
        <v>25</v>
      </c>
      <c r="D4" s="11">
        <v>27</v>
      </c>
      <c r="E4" s="11">
        <v>20</v>
      </c>
      <c r="F4" s="11">
        <v>0</v>
      </c>
      <c r="G4" s="11">
        <v>25</v>
      </c>
      <c r="H4" s="11">
        <v>20</v>
      </c>
      <c r="I4" s="11">
        <v>35</v>
      </c>
      <c r="J4" s="11">
        <v>8</v>
      </c>
      <c r="K4" s="11">
        <v>8</v>
      </c>
      <c r="L4" s="11">
        <v>10</v>
      </c>
      <c r="M4" s="4">
        <v>0</v>
      </c>
    </row>
    <row r="5" spans="1:13" x14ac:dyDescent="0.25">
      <c r="A5" s="6">
        <v>43679</v>
      </c>
      <c r="B5" s="4">
        <v>38</v>
      </c>
      <c r="C5" s="11">
        <v>10</v>
      </c>
      <c r="D5" s="11">
        <v>25</v>
      </c>
      <c r="E5" s="11">
        <v>15</v>
      </c>
      <c r="F5" s="11">
        <v>30</v>
      </c>
      <c r="G5" s="11">
        <v>20</v>
      </c>
      <c r="H5" s="11">
        <v>35</v>
      </c>
      <c r="I5" s="11">
        <v>35</v>
      </c>
      <c r="J5" s="11">
        <v>3</v>
      </c>
      <c r="K5" s="11">
        <v>5</v>
      </c>
      <c r="L5" s="11">
        <v>8</v>
      </c>
      <c r="M5" s="4">
        <v>0</v>
      </c>
    </row>
    <row r="6" spans="1:13" x14ac:dyDescent="0.25">
      <c r="A6" s="6">
        <v>43682</v>
      </c>
      <c r="B6" s="4">
        <v>50</v>
      </c>
      <c r="C6" s="11">
        <v>10</v>
      </c>
      <c r="D6" s="11">
        <v>25</v>
      </c>
      <c r="E6" s="11">
        <v>25</v>
      </c>
      <c r="F6" s="11">
        <v>20</v>
      </c>
      <c r="G6" s="11">
        <v>30</v>
      </c>
      <c r="H6" s="11">
        <v>24</v>
      </c>
      <c r="I6" s="11">
        <v>50</v>
      </c>
      <c r="J6" s="11">
        <v>5</v>
      </c>
      <c r="K6" s="11">
        <v>5</v>
      </c>
      <c r="L6" s="11">
        <v>8</v>
      </c>
      <c r="M6" s="4">
        <v>1</v>
      </c>
    </row>
    <row r="7" spans="1:13" x14ac:dyDescent="0.25">
      <c r="A7" s="6">
        <v>43683</v>
      </c>
      <c r="B7" s="4">
        <v>35</v>
      </c>
      <c r="C7" s="11">
        <v>15</v>
      </c>
      <c r="D7" s="11">
        <v>27</v>
      </c>
      <c r="E7" s="11">
        <v>15</v>
      </c>
      <c r="F7" s="11">
        <v>30</v>
      </c>
      <c r="G7" s="11">
        <v>15</v>
      </c>
      <c r="H7" s="11">
        <v>20</v>
      </c>
      <c r="I7" s="11">
        <v>40</v>
      </c>
      <c r="J7" s="11">
        <v>5</v>
      </c>
      <c r="K7" s="11">
        <v>10</v>
      </c>
      <c r="L7" s="11">
        <v>8</v>
      </c>
      <c r="M7" s="4">
        <v>0</v>
      </c>
    </row>
    <row r="8" spans="1:13" x14ac:dyDescent="0.25">
      <c r="A8" s="6">
        <v>43684</v>
      </c>
      <c r="B8" s="4">
        <v>29</v>
      </c>
      <c r="C8" s="11">
        <v>5</v>
      </c>
      <c r="D8" s="11">
        <v>25</v>
      </c>
      <c r="E8" s="11">
        <v>20</v>
      </c>
      <c r="F8" s="11">
        <v>20</v>
      </c>
      <c r="G8" s="11">
        <v>25</v>
      </c>
      <c r="H8" s="11">
        <v>15</v>
      </c>
      <c r="I8" s="11">
        <v>45</v>
      </c>
      <c r="J8" s="11">
        <v>3</v>
      </c>
      <c r="K8" s="11">
        <v>12</v>
      </c>
      <c r="L8" s="11">
        <v>9</v>
      </c>
      <c r="M8" s="4">
        <v>1</v>
      </c>
    </row>
    <row r="9" spans="1:13" x14ac:dyDescent="0.25">
      <c r="A9" s="6">
        <v>43685</v>
      </c>
      <c r="B9" s="4">
        <v>32</v>
      </c>
      <c r="C9" s="11">
        <v>15</v>
      </c>
      <c r="D9" s="11">
        <v>30</v>
      </c>
      <c r="E9" s="11">
        <v>25</v>
      </c>
      <c r="F9" s="11">
        <v>0</v>
      </c>
      <c r="G9" s="11">
        <v>25</v>
      </c>
      <c r="H9" s="11">
        <v>23</v>
      </c>
      <c r="I9" s="11">
        <v>35</v>
      </c>
      <c r="J9" s="11">
        <v>5</v>
      </c>
      <c r="K9" s="11">
        <v>10</v>
      </c>
      <c r="L9" s="11">
        <v>8</v>
      </c>
      <c r="M9" s="4">
        <v>0</v>
      </c>
    </row>
    <row r="10" spans="1:13" x14ac:dyDescent="0.25">
      <c r="A10" s="6">
        <v>43689</v>
      </c>
      <c r="B10" s="4">
        <v>28</v>
      </c>
      <c r="C10" s="11">
        <v>10</v>
      </c>
      <c r="D10" s="11">
        <v>25</v>
      </c>
      <c r="E10" s="11">
        <v>20</v>
      </c>
      <c r="F10" s="11">
        <v>30</v>
      </c>
      <c r="G10" s="11">
        <v>15</v>
      </c>
      <c r="H10" s="11">
        <v>27</v>
      </c>
      <c r="I10" s="11">
        <v>35</v>
      </c>
      <c r="J10" s="11">
        <v>3</v>
      </c>
      <c r="K10" s="11">
        <v>5</v>
      </c>
      <c r="L10" s="11">
        <v>8</v>
      </c>
      <c r="M10" s="4">
        <v>1</v>
      </c>
    </row>
    <row r="11" spans="1:13" x14ac:dyDescent="0.25">
      <c r="A11" s="6">
        <v>43690</v>
      </c>
      <c r="B11" s="4">
        <v>41</v>
      </c>
      <c r="C11" s="11">
        <v>8</v>
      </c>
      <c r="D11" s="11">
        <v>27</v>
      </c>
      <c r="E11" s="11">
        <v>20</v>
      </c>
      <c r="F11" s="11">
        <v>20</v>
      </c>
      <c r="G11" s="11">
        <v>20</v>
      </c>
      <c r="H11" s="11">
        <v>20</v>
      </c>
      <c r="I11" s="11">
        <v>45</v>
      </c>
      <c r="J11" s="11">
        <v>8</v>
      </c>
      <c r="K11" s="11">
        <v>15</v>
      </c>
      <c r="L11" s="11">
        <v>8</v>
      </c>
      <c r="M11" s="4">
        <v>1</v>
      </c>
    </row>
    <row r="12" spans="1:13" x14ac:dyDescent="0.25">
      <c r="A12" s="6">
        <v>43691</v>
      </c>
      <c r="B12" s="4">
        <v>30</v>
      </c>
      <c r="C12" s="11">
        <v>10</v>
      </c>
      <c r="D12" s="11">
        <v>20</v>
      </c>
      <c r="E12" s="11">
        <v>15</v>
      </c>
      <c r="F12" s="11">
        <v>25</v>
      </c>
      <c r="G12" s="11">
        <v>15</v>
      </c>
      <c r="H12" s="11">
        <v>30</v>
      </c>
      <c r="I12" s="11">
        <v>40</v>
      </c>
      <c r="J12" s="11">
        <v>5</v>
      </c>
      <c r="K12" s="11">
        <v>10</v>
      </c>
      <c r="L12" s="11">
        <v>10</v>
      </c>
      <c r="M12" s="4">
        <v>1</v>
      </c>
    </row>
    <row r="13" spans="1:13" x14ac:dyDescent="0.25">
      <c r="A13" s="6">
        <v>43692</v>
      </c>
      <c r="B13" s="4">
        <v>55</v>
      </c>
      <c r="C13" s="11">
        <v>15</v>
      </c>
      <c r="D13" s="11">
        <v>25</v>
      </c>
      <c r="E13" s="11">
        <v>20</v>
      </c>
      <c r="F13" s="11">
        <v>20</v>
      </c>
      <c r="G13" s="11">
        <v>25</v>
      </c>
      <c r="H13" s="11">
        <v>25</v>
      </c>
      <c r="I13" s="11">
        <v>45</v>
      </c>
      <c r="J13" s="11">
        <v>8</v>
      </c>
      <c r="K13" s="11">
        <v>15</v>
      </c>
      <c r="L13" s="11">
        <v>10</v>
      </c>
      <c r="M13" s="4">
        <v>1</v>
      </c>
    </row>
    <row r="14" spans="1:13" x14ac:dyDescent="0.25">
      <c r="A14" s="6">
        <v>43693</v>
      </c>
      <c r="B14" s="4">
        <v>24</v>
      </c>
      <c r="C14" s="11">
        <v>12</v>
      </c>
      <c r="D14" s="11">
        <v>20</v>
      </c>
      <c r="E14" s="11">
        <v>10</v>
      </c>
      <c r="F14" s="11">
        <v>30</v>
      </c>
      <c r="G14" s="11">
        <v>15</v>
      </c>
      <c r="H14" s="11">
        <v>35</v>
      </c>
      <c r="I14" s="11">
        <v>35</v>
      </c>
      <c r="J14" s="11">
        <v>3</v>
      </c>
      <c r="K14" s="11">
        <v>5</v>
      </c>
      <c r="L14" s="11">
        <v>8</v>
      </c>
      <c r="M14" s="4">
        <v>0</v>
      </c>
    </row>
    <row r="15" spans="1:13" x14ac:dyDescent="0.25">
      <c r="A15" s="1"/>
      <c r="L15"/>
    </row>
    <row r="16" spans="1:13" x14ac:dyDescent="0.25">
      <c r="A16" s="1"/>
      <c r="L16"/>
    </row>
    <row r="17" spans="1:13" ht="15.75" thickBot="1" x14ac:dyDescent="0.3">
      <c r="A17" s="1"/>
      <c r="L17"/>
    </row>
    <row r="18" spans="1:13" ht="30" x14ac:dyDescent="0.25">
      <c r="A18" s="1"/>
      <c r="B18" s="9" t="s">
        <v>13</v>
      </c>
      <c r="C18" s="9"/>
      <c r="F18" s="1" t="s">
        <v>40</v>
      </c>
      <c r="G18" s="1" t="s">
        <v>42</v>
      </c>
      <c r="H18" s="1" t="s">
        <v>44</v>
      </c>
      <c r="J18"/>
      <c r="K18" s="9" t="s">
        <v>35</v>
      </c>
      <c r="L18" s="9"/>
      <c r="M18"/>
    </row>
    <row r="19" spans="1:13" x14ac:dyDescent="0.25">
      <c r="A19" s="1"/>
      <c r="B19" s="7"/>
      <c r="C19" s="7"/>
      <c r="H19"/>
      <c r="I19"/>
      <c r="J19"/>
      <c r="K19" s="7"/>
      <c r="L19" s="7"/>
      <c r="M19"/>
    </row>
    <row r="20" spans="1:13" x14ac:dyDescent="0.25">
      <c r="A20" s="1"/>
      <c r="B20" s="7" t="s">
        <v>17</v>
      </c>
      <c r="C20" s="7">
        <v>37.46153846153846</v>
      </c>
      <c r="H20"/>
      <c r="I20"/>
      <c r="J20"/>
      <c r="K20" s="7" t="s">
        <v>17</v>
      </c>
      <c r="L20" s="7">
        <v>41.153846153846153</v>
      </c>
      <c r="M20"/>
    </row>
    <row r="21" spans="1:13" x14ac:dyDescent="0.25">
      <c r="A21" s="1"/>
      <c r="B21" s="7" t="s">
        <v>18</v>
      </c>
      <c r="C21" s="7">
        <v>2.6326728755065663</v>
      </c>
      <c r="H21"/>
      <c r="I21"/>
      <c r="J21"/>
      <c r="K21" s="7" t="s">
        <v>18</v>
      </c>
      <c r="L21" s="7">
        <v>1.6166051555023724</v>
      </c>
      <c r="M21"/>
    </row>
    <row r="22" spans="1:13" x14ac:dyDescent="0.25">
      <c r="A22" s="1"/>
      <c r="B22" s="7" t="s">
        <v>19</v>
      </c>
      <c r="C22" s="7">
        <v>35</v>
      </c>
      <c r="H22"/>
      <c r="I22"/>
      <c r="J22"/>
      <c r="K22" s="7" t="s">
        <v>19</v>
      </c>
      <c r="L22" s="7">
        <v>40</v>
      </c>
      <c r="M22"/>
    </row>
    <row r="23" spans="1:13" ht="30" x14ac:dyDescent="0.25">
      <c r="A23" s="1"/>
      <c r="B23" s="7" t="s">
        <v>20</v>
      </c>
      <c r="C23" s="7">
        <v>50</v>
      </c>
      <c r="F23" s="1" t="s">
        <v>40</v>
      </c>
      <c r="G23" s="1" t="s">
        <v>41</v>
      </c>
      <c r="H23" t="s">
        <v>43</v>
      </c>
      <c r="I23"/>
      <c r="J23"/>
      <c r="K23" s="7" t="s">
        <v>20</v>
      </c>
      <c r="L23" s="7">
        <v>35</v>
      </c>
      <c r="M23"/>
    </row>
    <row r="24" spans="1:13" x14ac:dyDescent="0.25">
      <c r="A24" s="1"/>
      <c r="B24" s="7" t="s">
        <v>21</v>
      </c>
      <c r="C24" s="7">
        <v>9.4922370441621471</v>
      </c>
      <c r="H24"/>
      <c r="I24"/>
      <c r="J24"/>
      <c r="K24" s="7" t="s">
        <v>21</v>
      </c>
      <c r="L24" s="7">
        <v>5.8287527803432395</v>
      </c>
      <c r="M24"/>
    </row>
    <row r="25" spans="1:13" x14ac:dyDescent="0.25">
      <c r="A25" s="1"/>
      <c r="B25" s="7" t="s">
        <v>22</v>
      </c>
      <c r="C25" s="7">
        <v>90.102564102564131</v>
      </c>
      <c r="H25"/>
      <c r="I25"/>
      <c r="J25"/>
      <c r="K25" s="7" t="s">
        <v>22</v>
      </c>
      <c r="L25" s="7">
        <v>33.974358974359042</v>
      </c>
      <c r="M25"/>
    </row>
    <row r="26" spans="1:13" ht="15.75" thickBot="1" x14ac:dyDescent="0.3">
      <c r="A26" s="1"/>
      <c r="B26" s="7" t="s">
        <v>23</v>
      </c>
      <c r="C26" s="7">
        <v>-0.62761830001873742</v>
      </c>
      <c r="H26"/>
      <c r="I26"/>
      <c r="J26"/>
      <c r="K26" s="7" t="s">
        <v>23</v>
      </c>
      <c r="L26" s="7">
        <v>-1.5027476617366253</v>
      </c>
      <c r="M26"/>
    </row>
    <row r="27" spans="1:13" x14ac:dyDescent="0.25">
      <c r="A27" s="1"/>
      <c r="B27" s="7" t="s">
        <v>24</v>
      </c>
      <c r="C27" s="7">
        <v>0.56396213565540543</v>
      </c>
      <c r="F27" s="9" t="s">
        <v>32</v>
      </c>
      <c r="G27" s="9"/>
      <c r="H27"/>
      <c r="I27"/>
      <c r="J27"/>
      <c r="K27" s="7" t="s">
        <v>24</v>
      </c>
      <c r="L27" s="7">
        <v>0.22070749063081629</v>
      </c>
      <c r="M27"/>
    </row>
    <row r="28" spans="1:13" x14ac:dyDescent="0.25">
      <c r="B28" s="7" t="s">
        <v>25</v>
      </c>
      <c r="C28" s="7">
        <v>31</v>
      </c>
      <c r="F28" s="7"/>
      <c r="G28" s="7"/>
      <c r="J28"/>
      <c r="K28" s="7" t="s">
        <v>25</v>
      </c>
      <c r="L28" s="7">
        <v>15</v>
      </c>
      <c r="M28"/>
    </row>
    <row r="29" spans="1:13" x14ac:dyDescent="0.25">
      <c r="B29" s="7" t="s">
        <v>26</v>
      </c>
      <c r="C29" s="7">
        <v>24</v>
      </c>
      <c r="F29" s="7" t="s">
        <v>17</v>
      </c>
      <c r="G29" s="7">
        <v>18.46153846153846</v>
      </c>
      <c r="J29"/>
      <c r="K29" s="7" t="s">
        <v>26</v>
      </c>
      <c r="L29" s="7">
        <v>35</v>
      </c>
      <c r="M29"/>
    </row>
    <row r="30" spans="1:13" x14ac:dyDescent="0.25">
      <c r="B30" s="7" t="s">
        <v>27</v>
      </c>
      <c r="C30" s="7">
        <v>55</v>
      </c>
      <c r="F30" s="7" t="s">
        <v>18</v>
      </c>
      <c r="G30" s="7">
        <v>1.4305072823347056</v>
      </c>
      <c r="J30"/>
      <c r="K30" s="7" t="s">
        <v>27</v>
      </c>
      <c r="L30" s="7">
        <v>50</v>
      </c>
      <c r="M30"/>
    </row>
    <row r="31" spans="1:13" x14ac:dyDescent="0.25">
      <c r="B31" s="7" t="s">
        <v>28</v>
      </c>
      <c r="C31" s="7">
        <v>487</v>
      </c>
      <c r="F31" s="7" t="s">
        <v>19</v>
      </c>
      <c r="G31" s="7">
        <v>20</v>
      </c>
      <c r="J31"/>
      <c r="K31" s="7" t="s">
        <v>28</v>
      </c>
      <c r="L31" s="7">
        <v>535</v>
      </c>
      <c r="M31"/>
    </row>
    <row r="32" spans="1:13" ht="15.75" thickBot="1" x14ac:dyDescent="0.3">
      <c r="B32" s="8" t="s">
        <v>29</v>
      </c>
      <c r="C32" s="8">
        <v>13</v>
      </c>
      <c r="F32" s="7" t="s">
        <v>20</v>
      </c>
      <c r="G32" s="7">
        <v>20</v>
      </c>
      <c r="J32"/>
      <c r="K32" s="8" t="s">
        <v>29</v>
      </c>
      <c r="L32" s="8">
        <v>13</v>
      </c>
      <c r="M32"/>
    </row>
    <row r="33" spans="6:13" x14ac:dyDescent="0.25">
      <c r="F33" s="7" t="s">
        <v>21</v>
      </c>
      <c r="G33" s="7">
        <v>5.1577673563824229</v>
      </c>
      <c r="J33"/>
      <c r="M33"/>
    </row>
    <row r="34" spans="6:13" x14ac:dyDescent="0.25">
      <c r="F34" s="7" t="s">
        <v>22</v>
      </c>
      <c r="G34" s="7">
        <v>26.602564102564127</v>
      </c>
    </row>
    <row r="35" spans="6:13" x14ac:dyDescent="0.25">
      <c r="F35" s="7" t="s">
        <v>23</v>
      </c>
      <c r="G35" s="7">
        <v>-0.77218754536217338</v>
      </c>
    </row>
    <row r="36" spans="6:13" x14ac:dyDescent="0.25">
      <c r="F36" s="7" t="s">
        <v>24</v>
      </c>
      <c r="G36" s="7">
        <v>-0.3440190465181544</v>
      </c>
    </row>
    <row r="37" spans="6:13" x14ac:dyDescent="0.25">
      <c r="F37" s="7" t="s">
        <v>25</v>
      </c>
      <c r="G37" s="7">
        <v>15</v>
      </c>
    </row>
    <row r="38" spans="6:13" x14ac:dyDescent="0.25">
      <c r="F38" s="7" t="s">
        <v>26</v>
      </c>
      <c r="G38" s="7">
        <v>10</v>
      </c>
    </row>
    <row r="39" spans="6:13" x14ac:dyDescent="0.25">
      <c r="F39" s="7" t="s">
        <v>27</v>
      </c>
      <c r="G39" s="7">
        <v>25</v>
      </c>
    </row>
    <row r="40" spans="6:13" x14ac:dyDescent="0.25">
      <c r="F40" s="7" t="s">
        <v>28</v>
      </c>
      <c r="G40" s="7">
        <v>240</v>
      </c>
    </row>
    <row r="41" spans="6:13" ht="15.75" thickBot="1" x14ac:dyDescent="0.3">
      <c r="F41" s="8" t="s">
        <v>29</v>
      </c>
      <c r="G41" s="8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4941-4B75-48B7-A217-1387C0B4B469}">
  <dimension ref="B2:M34"/>
  <sheetViews>
    <sheetView workbookViewId="0">
      <selection activeCell="C26" sqref="C26"/>
    </sheetView>
  </sheetViews>
  <sheetFormatPr defaultRowHeight="15" x14ac:dyDescent="0.25"/>
  <cols>
    <col min="1" max="1" width="9.7109375" bestFit="1" customWidth="1"/>
    <col min="2" max="2" width="14.85546875" customWidth="1"/>
    <col min="3" max="3" width="17.42578125" customWidth="1"/>
    <col min="4" max="4" width="14.5703125" customWidth="1"/>
    <col min="5" max="5" width="17" customWidth="1"/>
    <col min="6" max="6" width="11.7109375" customWidth="1"/>
    <col min="7" max="7" width="18.85546875" customWidth="1"/>
    <col min="8" max="8" width="16.5703125" customWidth="1"/>
    <col min="9" max="9" width="16.42578125" customWidth="1"/>
    <col min="10" max="10" width="13.7109375" customWidth="1"/>
    <col min="11" max="11" width="18" customWidth="1"/>
    <col min="12" max="12" width="18.85546875" customWidth="1"/>
    <col min="13" max="13" width="15" customWidth="1"/>
  </cols>
  <sheetData>
    <row r="2" spans="2:13" ht="30" x14ac:dyDescent="0.25">
      <c r="B2" s="3" t="s">
        <v>12</v>
      </c>
      <c r="C2" s="2" t="s">
        <v>13</v>
      </c>
      <c r="D2" s="2" t="s">
        <v>30</v>
      </c>
      <c r="E2" s="2" t="s">
        <v>14</v>
      </c>
      <c r="F2" s="2" t="s">
        <v>7</v>
      </c>
      <c r="G2" s="2" t="s">
        <v>15</v>
      </c>
      <c r="H2" s="2" t="s">
        <v>16</v>
      </c>
      <c r="I2" s="2" t="s">
        <v>9</v>
      </c>
      <c r="J2" s="2" t="s">
        <v>69</v>
      </c>
      <c r="K2" s="2" t="s">
        <v>11</v>
      </c>
      <c r="L2" s="2" t="s">
        <v>71</v>
      </c>
      <c r="M2" s="2" t="s">
        <v>70</v>
      </c>
    </row>
    <row r="3" spans="2:13" x14ac:dyDescent="0.25">
      <c r="B3" s="6">
        <v>43696</v>
      </c>
      <c r="C3" s="5">
        <v>0</v>
      </c>
      <c r="D3" s="5">
        <v>10</v>
      </c>
      <c r="E3" s="5">
        <v>15</v>
      </c>
      <c r="F3" s="5">
        <v>0</v>
      </c>
      <c r="G3" s="5">
        <v>20</v>
      </c>
      <c r="H3" s="5">
        <v>15</v>
      </c>
      <c r="I3" s="5">
        <v>40</v>
      </c>
      <c r="J3" s="5">
        <v>3</v>
      </c>
      <c r="K3" s="5">
        <v>8</v>
      </c>
      <c r="L3" s="5">
        <v>8</v>
      </c>
      <c r="M3" s="5">
        <v>0</v>
      </c>
    </row>
    <row r="4" spans="2:13" x14ac:dyDescent="0.25">
      <c r="B4" s="6">
        <v>43697</v>
      </c>
      <c r="C4" s="5">
        <v>15</v>
      </c>
      <c r="D4" s="5">
        <v>15</v>
      </c>
      <c r="E4" s="5">
        <v>20</v>
      </c>
      <c r="F4" s="5">
        <v>30</v>
      </c>
      <c r="G4" s="5">
        <v>18</v>
      </c>
      <c r="H4" s="5">
        <v>20</v>
      </c>
      <c r="I4" s="5">
        <v>40</v>
      </c>
      <c r="J4" s="5">
        <v>3</v>
      </c>
      <c r="K4" s="5">
        <v>8</v>
      </c>
      <c r="L4" s="5">
        <v>8</v>
      </c>
      <c r="M4" s="5">
        <v>0</v>
      </c>
    </row>
    <row r="5" spans="2:13" x14ac:dyDescent="0.25">
      <c r="B5" s="6">
        <v>43698</v>
      </c>
      <c r="C5" s="5">
        <v>25</v>
      </c>
      <c r="D5" s="5">
        <v>12</v>
      </c>
      <c r="E5" s="5">
        <v>15</v>
      </c>
      <c r="F5" s="5">
        <v>30</v>
      </c>
      <c r="G5" s="5">
        <v>20</v>
      </c>
      <c r="H5" s="5">
        <v>20</v>
      </c>
      <c r="I5" s="5">
        <v>50</v>
      </c>
      <c r="J5" s="5">
        <v>8</v>
      </c>
      <c r="K5" s="5">
        <v>10</v>
      </c>
      <c r="L5" s="5">
        <v>8</v>
      </c>
      <c r="M5" s="5">
        <v>1</v>
      </c>
    </row>
    <row r="6" spans="2:13" x14ac:dyDescent="0.25">
      <c r="B6" s="6">
        <v>43699</v>
      </c>
      <c r="C6" s="5">
        <v>15</v>
      </c>
      <c r="D6" s="5">
        <v>5</v>
      </c>
      <c r="E6" s="5">
        <v>25</v>
      </c>
      <c r="F6" s="5">
        <v>25</v>
      </c>
      <c r="G6" s="5">
        <v>25</v>
      </c>
      <c r="H6" s="5">
        <v>18</v>
      </c>
      <c r="I6" s="5">
        <v>40</v>
      </c>
      <c r="J6" s="5">
        <v>8</v>
      </c>
      <c r="K6" s="5">
        <v>12</v>
      </c>
      <c r="L6" s="5">
        <v>10</v>
      </c>
      <c r="M6" s="5">
        <v>1</v>
      </c>
    </row>
    <row r="7" spans="2:13" x14ac:dyDescent="0.25">
      <c r="B7" s="6">
        <v>43700</v>
      </c>
      <c r="C7" s="5">
        <v>12</v>
      </c>
      <c r="D7" s="5">
        <v>10</v>
      </c>
      <c r="E7" s="5">
        <v>20</v>
      </c>
      <c r="F7" s="5">
        <v>30</v>
      </c>
      <c r="G7" s="5">
        <v>20</v>
      </c>
      <c r="H7" s="5">
        <v>20</v>
      </c>
      <c r="I7" s="5">
        <v>35</v>
      </c>
      <c r="J7" s="5">
        <v>4</v>
      </c>
      <c r="K7" s="5">
        <v>10</v>
      </c>
      <c r="L7" s="5">
        <v>7</v>
      </c>
      <c r="M7" s="5">
        <v>0</v>
      </c>
    </row>
    <row r="8" spans="2:13" x14ac:dyDescent="0.25">
      <c r="B8" s="6">
        <v>43703</v>
      </c>
      <c r="C8" s="5">
        <v>10</v>
      </c>
      <c r="D8" s="5">
        <v>10</v>
      </c>
      <c r="E8" s="5">
        <v>18</v>
      </c>
      <c r="F8" s="5">
        <v>30</v>
      </c>
      <c r="G8" s="5">
        <v>18</v>
      </c>
      <c r="H8" s="5">
        <v>15</v>
      </c>
      <c r="I8" s="5">
        <v>40</v>
      </c>
      <c r="J8" s="5">
        <v>3</v>
      </c>
      <c r="K8" s="5">
        <v>8</v>
      </c>
      <c r="L8" s="5">
        <v>8</v>
      </c>
      <c r="M8" s="5">
        <v>0</v>
      </c>
    </row>
    <row r="9" spans="2:13" x14ac:dyDescent="0.25">
      <c r="B9" s="6">
        <v>43704</v>
      </c>
      <c r="C9" s="5">
        <v>15</v>
      </c>
      <c r="D9" s="5">
        <v>12</v>
      </c>
      <c r="E9" s="5">
        <v>20</v>
      </c>
      <c r="F9" s="5">
        <v>30</v>
      </c>
      <c r="G9" s="5">
        <v>15</v>
      </c>
      <c r="H9" s="5">
        <v>20</v>
      </c>
      <c r="I9" s="5">
        <v>45</v>
      </c>
      <c r="J9" s="5">
        <v>7</v>
      </c>
      <c r="K9" s="5">
        <v>8</v>
      </c>
      <c r="L9" s="5">
        <v>12</v>
      </c>
      <c r="M9" s="5">
        <v>1</v>
      </c>
    </row>
    <row r="10" spans="2:13" x14ac:dyDescent="0.25">
      <c r="B10" s="6">
        <v>43706</v>
      </c>
      <c r="C10" s="5">
        <v>20</v>
      </c>
      <c r="D10" s="5">
        <v>13</v>
      </c>
      <c r="E10" s="5">
        <v>15</v>
      </c>
      <c r="F10" s="5">
        <v>30</v>
      </c>
      <c r="G10" s="5">
        <v>18</v>
      </c>
      <c r="H10" s="5">
        <v>15</v>
      </c>
      <c r="I10" s="5">
        <v>50</v>
      </c>
      <c r="J10" s="5">
        <v>8</v>
      </c>
      <c r="K10" s="5">
        <v>12</v>
      </c>
      <c r="L10" s="5">
        <v>8</v>
      </c>
      <c r="M10" s="5">
        <v>1</v>
      </c>
    </row>
    <row r="11" spans="2:13" x14ac:dyDescent="0.25">
      <c r="B11" s="6">
        <v>43707</v>
      </c>
      <c r="C11" s="5">
        <v>12</v>
      </c>
      <c r="D11" s="5">
        <v>5</v>
      </c>
      <c r="E11" s="5">
        <v>20</v>
      </c>
      <c r="F11" s="5">
        <v>30</v>
      </c>
      <c r="G11" s="5">
        <v>25</v>
      </c>
      <c r="H11" s="5">
        <v>16</v>
      </c>
      <c r="I11" s="5">
        <v>40</v>
      </c>
      <c r="J11" s="5">
        <v>8</v>
      </c>
      <c r="K11" s="5">
        <v>12</v>
      </c>
      <c r="L11" s="5">
        <v>10</v>
      </c>
      <c r="M11" s="5">
        <v>1</v>
      </c>
    </row>
    <row r="12" spans="2:13" x14ac:dyDescent="0.25">
      <c r="B12" s="6">
        <v>43711</v>
      </c>
      <c r="C12" s="5">
        <v>0</v>
      </c>
      <c r="D12" s="5">
        <v>8</v>
      </c>
      <c r="E12" s="5">
        <v>15</v>
      </c>
      <c r="F12" s="5">
        <v>0</v>
      </c>
      <c r="G12" s="5">
        <v>25</v>
      </c>
      <c r="H12" s="5">
        <v>18</v>
      </c>
      <c r="I12" s="5">
        <v>38</v>
      </c>
      <c r="J12" s="5">
        <v>3</v>
      </c>
      <c r="K12" s="5">
        <v>8</v>
      </c>
      <c r="L12" s="5">
        <v>8</v>
      </c>
      <c r="M12" s="5">
        <v>0</v>
      </c>
    </row>
    <row r="13" spans="2:13" x14ac:dyDescent="0.25">
      <c r="B13" s="6">
        <v>43712</v>
      </c>
      <c r="C13" s="5">
        <v>15</v>
      </c>
      <c r="D13" s="5">
        <v>12</v>
      </c>
      <c r="E13" s="5">
        <v>20</v>
      </c>
      <c r="F13" s="5">
        <v>30</v>
      </c>
      <c r="G13" s="5">
        <v>15</v>
      </c>
      <c r="H13" s="5">
        <v>20</v>
      </c>
      <c r="I13" s="5">
        <v>35</v>
      </c>
      <c r="J13" s="5">
        <v>5</v>
      </c>
      <c r="K13" s="5">
        <v>10</v>
      </c>
      <c r="L13" s="5">
        <v>10</v>
      </c>
      <c r="M13" s="5">
        <v>0</v>
      </c>
    </row>
    <row r="14" spans="2:13" x14ac:dyDescent="0.25">
      <c r="B14" s="6">
        <v>43713</v>
      </c>
      <c r="C14" s="5">
        <v>12</v>
      </c>
      <c r="D14" s="5">
        <v>10</v>
      </c>
      <c r="E14" s="5">
        <v>18</v>
      </c>
      <c r="F14" s="5">
        <v>30</v>
      </c>
      <c r="G14" s="5">
        <v>18</v>
      </c>
      <c r="H14" s="5">
        <v>16</v>
      </c>
      <c r="I14" s="5">
        <v>50</v>
      </c>
      <c r="J14" s="5">
        <v>8</v>
      </c>
      <c r="K14" s="5">
        <v>8</v>
      </c>
      <c r="L14" s="5">
        <v>8</v>
      </c>
      <c r="M14" s="5">
        <v>1</v>
      </c>
    </row>
    <row r="15" spans="2:13" x14ac:dyDescent="0.25">
      <c r="B15" s="6">
        <v>43714</v>
      </c>
      <c r="C15" s="5">
        <v>5</v>
      </c>
      <c r="D15" s="5">
        <v>12</v>
      </c>
      <c r="E15" s="5">
        <v>15</v>
      </c>
      <c r="F15" s="5">
        <v>30</v>
      </c>
      <c r="G15" s="5">
        <v>22</v>
      </c>
      <c r="H15" s="5">
        <v>20</v>
      </c>
      <c r="I15" s="5">
        <v>35</v>
      </c>
      <c r="J15" s="5">
        <v>4</v>
      </c>
      <c r="K15" s="5">
        <v>8</v>
      </c>
      <c r="L15" s="5">
        <v>8</v>
      </c>
      <c r="M15" s="5">
        <v>0</v>
      </c>
    </row>
    <row r="19" spans="2:8" ht="15.75" thickBot="1" x14ac:dyDescent="0.3"/>
    <row r="20" spans="2:8" x14ac:dyDescent="0.25">
      <c r="B20" s="9" t="s">
        <v>13</v>
      </c>
      <c r="C20" s="9"/>
    </row>
    <row r="21" spans="2:8" x14ac:dyDescent="0.25">
      <c r="B21" s="7"/>
      <c r="C21" s="7"/>
      <c r="E21" s="53" t="s">
        <v>72</v>
      </c>
      <c r="F21" s="54"/>
      <c r="G21" s="54"/>
      <c r="H21" s="54"/>
    </row>
    <row r="22" spans="2:8" x14ac:dyDescent="0.25">
      <c r="B22" s="7" t="s">
        <v>17</v>
      </c>
      <c r="C22" s="7">
        <v>12</v>
      </c>
      <c r="E22" s="54"/>
      <c r="F22" s="54"/>
      <c r="G22" s="54"/>
      <c r="H22" s="54"/>
    </row>
    <row r="23" spans="2:8" x14ac:dyDescent="0.25">
      <c r="B23" s="7" t="s">
        <v>18</v>
      </c>
      <c r="C23" s="7">
        <v>1.9774368283857795</v>
      </c>
      <c r="E23" s="54"/>
      <c r="F23" s="54"/>
      <c r="G23" s="54"/>
      <c r="H23" s="54"/>
    </row>
    <row r="24" spans="2:8" x14ac:dyDescent="0.25">
      <c r="B24" s="7" t="s">
        <v>19</v>
      </c>
      <c r="C24" s="7">
        <v>12</v>
      </c>
      <c r="E24" s="54"/>
      <c r="F24" s="54"/>
      <c r="G24" s="54"/>
      <c r="H24" s="54"/>
    </row>
    <row r="25" spans="2:8" x14ac:dyDescent="0.25">
      <c r="B25" s="7" t="s">
        <v>20</v>
      </c>
      <c r="C25" s="7">
        <v>15</v>
      </c>
      <c r="E25" s="54"/>
      <c r="F25" s="54"/>
      <c r="G25" s="54"/>
      <c r="H25" s="54"/>
    </row>
    <row r="26" spans="2:8" x14ac:dyDescent="0.25">
      <c r="B26" s="7" t="s">
        <v>21</v>
      </c>
      <c r="C26" s="7">
        <v>7.1297498787358125</v>
      </c>
      <c r="E26" s="54"/>
      <c r="F26" s="54"/>
      <c r="G26" s="54"/>
      <c r="H26" s="54"/>
    </row>
    <row r="27" spans="2:8" x14ac:dyDescent="0.25">
      <c r="B27" s="7" t="s">
        <v>22</v>
      </c>
      <c r="C27" s="7">
        <v>50.833333333333336</v>
      </c>
      <c r="E27" s="54"/>
      <c r="F27" s="54"/>
      <c r="G27" s="54"/>
      <c r="H27" s="54"/>
    </row>
    <row r="28" spans="2:8" x14ac:dyDescent="0.25">
      <c r="B28" s="7" t="s">
        <v>23</v>
      </c>
      <c r="C28" s="7">
        <v>0.17436368522635659</v>
      </c>
      <c r="E28" s="54"/>
      <c r="F28" s="54"/>
      <c r="G28" s="54"/>
      <c r="H28" s="54"/>
    </row>
    <row r="29" spans="2:8" x14ac:dyDescent="0.25">
      <c r="B29" s="7" t="s">
        <v>24</v>
      </c>
      <c r="C29" s="7">
        <v>-0.26901824320733897</v>
      </c>
      <c r="E29" s="54"/>
      <c r="F29" s="54"/>
      <c r="G29" s="54"/>
      <c r="H29" s="54"/>
    </row>
    <row r="30" spans="2:8" x14ac:dyDescent="0.25">
      <c r="B30" s="7" t="s">
        <v>25</v>
      </c>
      <c r="C30" s="7">
        <v>25</v>
      </c>
      <c r="E30" s="54"/>
      <c r="F30" s="54"/>
      <c r="G30" s="54"/>
      <c r="H30" s="54"/>
    </row>
    <row r="31" spans="2:8" x14ac:dyDescent="0.25">
      <c r="B31" s="7" t="s">
        <v>26</v>
      </c>
      <c r="C31" s="7">
        <v>0</v>
      </c>
    </row>
    <row r="32" spans="2:8" x14ac:dyDescent="0.25">
      <c r="B32" s="7" t="s">
        <v>27</v>
      </c>
      <c r="C32" s="7">
        <v>25</v>
      </c>
    </row>
    <row r="33" spans="2:3" x14ac:dyDescent="0.25">
      <c r="B33" s="7" t="s">
        <v>28</v>
      </c>
      <c r="C33" s="7">
        <v>156</v>
      </c>
    </row>
    <row r="34" spans="2:3" ht="15.75" thickBot="1" x14ac:dyDescent="0.3">
      <c r="B34" s="8" t="s">
        <v>29</v>
      </c>
      <c r="C34" s="8">
        <v>13</v>
      </c>
    </row>
  </sheetData>
  <mergeCells count="1">
    <mergeCell ref="E21:H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41F3-DC24-439B-8856-ED2B2DD8D092}">
  <dimension ref="B2:T45"/>
  <sheetViews>
    <sheetView workbookViewId="0">
      <selection activeCell="S16" sqref="S16"/>
    </sheetView>
  </sheetViews>
  <sheetFormatPr defaultRowHeight="15" x14ac:dyDescent="0.25"/>
  <cols>
    <col min="2" max="2" width="33.85546875" customWidth="1"/>
    <col min="3" max="3" width="15" customWidth="1"/>
    <col min="4" max="4" width="13.42578125" customWidth="1"/>
    <col min="5" max="5" width="15.140625" customWidth="1"/>
    <col min="6" max="6" width="15.42578125" customWidth="1"/>
    <col min="7" max="7" width="17.28515625" customWidth="1"/>
    <col min="8" max="8" width="12.5703125" customWidth="1"/>
    <col min="9" max="9" width="16.85546875" customWidth="1"/>
    <col min="10" max="11" width="13.140625" customWidth="1"/>
    <col min="12" max="12" width="27.85546875" customWidth="1"/>
    <col min="13" max="13" width="11.85546875" customWidth="1"/>
    <col min="14" max="14" width="13.5703125" customWidth="1"/>
    <col min="15" max="15" width="11.42578125" customWidth="1"/>
    <col min="19" max="19" width="13" customWidth="1"/>
    <col min="20" max="20" width="12.7109375" bestFit="1" customWidth="1"/>
  </cols>
  <sheetData>
    <row r="2" spans="2:14" ht="45" x14ac:dyDescent="0.25">
      <c r="B2" s="3" t="s">
        <v>12</v>
      </c>
      <c r="C2" s="2" t="s">
        <v>13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38</v>
      </c>
      <c r="J2" s="2" t="s">
        <v>35</v>
      </c>
      <c r="K2" s="2" t="s">
        <v>36</v>
      </c>
      <c r="L2" s="2" t="s">
        <v>37</v>
      </c>
      <c r="M2" s="2" t="s">
        <v>39</v>
      </c>
      <c r="N2" s="2" t="s">
        <v>68</v>
      </c>
    </row>
    <row r="3" spans="2:14" x14ac:dyDescent="0.25">
      <c r="B3" s="6">
        <v>43676</v>
      </c>
      <c r="C3" s="11">
        <v>50</v>
      </c>
      <c r="D3" s="11">
        <v>17</v>
      </c>
      <c r="E3" s="11">
        <v>25</v>
      </c>
      <c r="F3" s="11">
        <v>25</v>
      </c>
      <c r="G3" s="11">
        <v>20</v>
      </c>
      <c r="H3" s="11">
        <v>15</v>
      </c>
      <c r="I3" s="11">
        <v>25</v>
      </c>
      <c r="J3" s="11">
        <v>45</v>
      </c>
      <c r="K3" s="11">
        <v>8</v>
      </c>
      <c r="L3" s="11">
        <v>10</v>
      </c>
      <c r="M3" s="11">
        <v>9</v>
      </c>
      <c r="N3" s="4">
        <v>1</v>
      </c>
    </row>
    <row r="4" spans="2:14" x14ac:dyDescent="0.25">
      <c r="B4" s="6">
        <v>43677</v>
      </c>
      <c r="C4" s="11">
        <v>40</v>
      </c>
      <c r="D4" s="11">
        <v>10</v>
      </c>
      <c r="E4" s="11">
        <v>20</v>
      </c>
      <c r="F4" s="11">
        <v>10</v>
      </c>
      <c r="G4" s="11">
        <v>30</v>
      </c>
      <c r="H4" s="11">
        <v>18</v>
      </c>
      <c r="I4" s="11">
        <v>22</v>
      </c>
      <c r="J4" s="11">
        <v>50</v>
      </c>
      <c r="K4" s="11">
        <v>8</v>
      </c>
      <c r="L4" s="11">
        <v>10</v>
      </c>
      <c r="M4" s="11">
        <v>9</v>
      </c>
      <c r="N4" s="4">
        <v>1</v>
      </c>
    </row>
    <row r="5" spans="2:14" x14ac:dyDescent="0.25">
      <c r="B5" s="6">
        <v>43678</v>
      </c>
      <c r="C5" s="11">
        <v>35</v>
      </c>
      <c r="D5" s="11">
        <v>25</v>
      </c>
      <c r="E5" s="11">
        <v>27</v>
      </c>
      <c r="F5" s="11">
        <v>20</v>
      </c>
      <c r="G5" s="11">
        <v>0</v>
      </c>
      <c r="H5" s="11">
        <v>25</v>
      </c>
      <c r="I5" s="11">
        <v>20</v>
      </c>
      <c r="J5" s="11">
        <v>35</v>
      </c>
      <c r="K5" s="11">
        <v>8</v>
      </c>
      <c r="L5" s="11">
        <v>8</v>
      </c>
      <c r="M5" s="11">
        <v>10</v>
      </c>
      <c r="N5" s="4">
        <v>0</v>
      </c>
    </row>
    <row r="6" spans="2:14" x14ac:dyDescent="0.25">
      <c r="B6" s="6">
        <v>43679</v>
      </c>
      <c r="C6" s="11">
        <v>38</v>
      </c>
      <c r="D6" s="11">
        <v>10</v>
      </c>
      <c r="E6" s="11">
        <v>25</v>
      </c>
      <c r="F6" s="11">
        <v>15</v>
      </c>
      <c r="G6" s="11">
        <v>30</v>
      </c>
      <c r="H6" s="11">
        <v>20</v>
      </c>
      <c r="I6" s="11">
        <v>35</v>
      </c>
      <c r="J6" s="11">
        <v>35</v>
      </c>
      <c r="K6" s="11">
        <v>3</v>
      </c>
      <c r="L6" s="11">
        <v>5</v>
      </c>
      <c r="M6" s="11">
        <v>8</v>
      </c>
      <c r="N6" s="4">
        <v>0</v>
      </c>
    </row>
    <row r="7" spans="2:14" x14ac:dyDescent="0.25">
      <c r="B7" s="6">
        <v>43682</v>
      </c>
      <c r="C7" s="11">
        <v>50</v>
      </c>
      <c r="D7" s="11">
        <v>10</v>
      </c>
      <c r="E7" s="11">
        <v>25</v>
      </c>
      <c r="F7" s="11">
        <v>25</v>
      </c>
      <c r="G7" s="11">
        <v>20</v>
      </c>
      <c r="H7" s="11">
        <v>30</v>
      </c>
      <c r="I7" s="11">
        <v>24</v>
      </c>
      <c r="J7" s="11">
        <v>50</v>
      </c>
      <c r="K7" s="11">
        <v>5</v>
      </c>
      <c r="L7" s="11">
        <v>5</v>
      </c>
      <c r="M7" s="11">
        <v>8</v>
      </c>
      <c r="N7" s="4">
        <v>1</v>
      </c>
    </row>
    <row r="8" spans="2:14" x14ac:dyDescent="0.25">
      <c r="B8" s="6">
        <v>43683</v>
      </c>
      <c r="C8" s="11">
        <v>35</v>
      </c>
      <c r="D8" s="11">
        <v>15</v>
      </c>
      <c r="E8" s="11">
        <v>27</v>
      </c>
      <c r="F8" s="11">
        <v>15</v>
      </c>
      <c r="G8" s="11">
        <v>30</v>
      </c>
      <c r="H8" s="11">
        <v>15</v>
      </c>
      <c r="I8" s="11">
        <v>20</v>
      </c>
      <c r="J8" s="11">
        <v>40</v>
      </c>
      <c r="K8" s="11">
        <v>5</v>
      </c>
      <c r="L8" s="11">
        <v>10</v>
      </c>
      <c r="M8" s="11">
        <v>8</v>
      </c>
      <c r="N8" s="4">
        <v>0</v>
      </c>
    </row>
    <row r="9" spans="2:14" x14ac:dyDescent="0.25">
      <c r="B9" s="6">
        <v>43684</v>
      </c>
      <c r="C9" s="11">
        <v>29</v>
      </c>
      <c r="D9" s="11">
        <v>5</v>
      </c>
      <c r="E9" s="11">
        <v>25</v>
      </c>
      <c r="F9" s="11">
        <v>20</v>
      </c>
      <c r="G9" s="11">
        <v>20</v>
      </c>
      <c r="H9" s="11">
        <v>25</v>
      </c>
      <c r="I9" s="11">
        <v>15</v>
      </c>
      <c r="J9" s="11">
        <v>45</v>
      </c>
      <c r="K9" s="11">
        <v>3</v>
      </c>
      <c r="L9" s="11">
        <v>12</v>
      </c>
      <c r="M9" s="11">
        <v>9</v>
      </c>
      <c r="N9" s="4">
        <v>1</v>
      </c>
    </row>
    <row r="10" spans="2:14" x14ac:dyDescent="0.25">
      <c r="B10" s="6">
        <v>43685</v>
      </c>
      <c r="C10" s="11">
        <v>32</v>
      </c>
      <c r="D10" s="11">
        <v>15</v>
      </c>
      <c r="E10" s="11">
        <v>30</v>
      </c>
      <c r="F10" s="11">
        <v>25</v>
      </c>
      <c r="G10" s="11">
        <v>0</v>
      </c>
      <c r="H10" s="11">
        <v>25</v>
      </c>
      <c r="I10" s="11">
        <v>23</v>
      </c>
      <c r="J10" s="11">
        <v>35</v>
      </c>
      <c r="K10" s="11">
        <v>5</v>
      </c>
      <c r="L10" s="11">
        <v>10</v>
      </c>
      <c r="M10" s="11">
        <v>8</v>
      </c>
      <c r="N10" s="4">
        <v>0</v>
      </c>
    </row>
    <row r="11" spans="2:14" x14ac:dyDescent="0.25">
      <c r="B11" s="6">
        <v>43689</v>
      </c>
      <c r="C11" s="11">
        <v>28</v>
      </c>
      <c r="D11" s="11">
        <v>10</v>
      </c>
      <c r="E11" s="11">
        <v>25</v>
      </c>
      <c r="F11" s="11">
        <v>20</v>
      </c>
      <c r="G11" s="11">
        <v>30</v>
      </c>
      <c r="H11" s="11">
        <v>15</v>
      </c>
      <c r="I11" s="11">
        <v>27</v>
      </c>
      <c r="J11" s="11">
        <v>35</v>
      </c>
      <c r="K11" s="11">
        <v>3</v>
      </c>
      <c r="L11" s="11">
        <v>5</v>
      </c>
      <c r="M11" s="11">
        <v>8</v>
      </c>
      <c r="N11" s="4">
        <v>1</v>
      </c>
    </row>
    <row r="12" spans="2:14" x14ac:dyDescent="0.25">
      <c r="B12" s="6">
        <v>43690</v>
      </c>
      <c r="C12" s="11">
        <v>41</v>
      </c>
      <c r="D12" s="11">
        <v>8</v>
      </c>
      <c r="E12" s="11">
        <v>27</v>
      </c>
      <c r="F12" s="11">
        <v>20</v>
      </c>
      <c r="G12" s="11">
        <v>20</v>
      </c>
      <c r="H12" s="11">
        <v>20</v>
      </c>
      <c r="I12" s="11">
        <v>20</v>
      </c>
      <c r="J12" s="11">
        <v>45</v>
      </c>
      <c r="K12" s="11">
        <v>8</v>
      </c>
      <c r="L12" s="11">
        <v>15</v>
      </c>
      <c r="M12" s="11">
        <v>8</v>
      </c>
      <c r="N12" s="4">
        <v>1</v>
      </c>
    </row>
    <row r="13" spans="2:14" x14ac:dyDescent="0.25">
      <c r="B13" s="6">
        <v>43691</v>
      </c>
      <c r="C13" s="11">
        <v>30</v>
      </c>
      <c r="D13" s="11">
        <v>10</v>
      </c>
      <c r="E13" s="11">
        <v>20</v>
      </c>
      <c r="F13" s="11">
        <v>15</v>
      </c>
      <c r="G13" s="11">
        <v>25</v>
      </c>
      <c r="H13" s="11">
        <v>15</v>
      </c>
      <c r="I13" s="11">
        <v>30</v>
      </c>
      <c r="J13" s="11">
        <v>40</v>
      </c>
      <c r="K13" s="11">
        <v>5</v>
      </c>
      <c r="L13" s="11">
        <v>10</v>
      </c>
      <c r="M13" s="11">
        <v>10</v>
      </c>
      <c r="N13" s="4">
        <v>1</v>
      </c>
    </row>
    <row r="14" spans="2:14" x14ac:dyDescent="0.25">
      <c r="B14" s="6">
        <v>43692</v>
      </c>
      <c r="C14" s="11">
        <v>55</v>
      </c>
      <c r="D14" s="11">
        <v>15</v>
      </c>
      <c r="E14" s="11">
        <v>25</v>
      </c>
      <c r="F14" s="11">
        <v>20</v>
      </c>
      <c r="G14" s="11">
        <v>20</v>
      </c>
      <c r="H14" s="11">
        <v>25</v>
      </c>
      <c r="I14" s="11">
        <v>25</v>
      </c>
      <c r="J14" s="11">
        <v>45</v>
      </c>
      <c r="K14" s="11">
        <v>8</v>
      </c>
      <c r="L14" s="11">
        <v>15</v>
      </c>
      <c r="M14" s="11">
        <v>10</v>
      </c>
      <c r="N14" s="4">
        <v>1</v>
      </c>
    </row>
    <row r="15" spans="2:14" x14ac:dyDescent="0.25">
      <c r="B15" s="6">
        <v>43693</v>
      </c>
      <c r="C15" s="11">
        <v>24</v>
      </c>
      <c r="D15" s="11">
        <v>12</v>
      </c>
      <c r="E15" s="11">
        <v>20</v>
      </c>
      <c r="F15" s="11">
        <v>10</v>
      </c>
      <c r="G15" s="11">
        <v>30</v>
      </c>
      <c r="H15" s="11">
        <v>15</v>
      </c>
      <c r="I15" s="11">
        <v>35</v>
      </c>
      <c r="J15" s="11">
        <v>35</v>
      </c>
      <c r="K15" s="11">
        <v>3</v>
      </c>
      <c r="L15" s="11">
        <v>5</v>
      </c>
      <c r="M15" s="11">
        <v>8</v>
      </c>
      <c r="N15" s="4">
        <v>0</v>
      </c>
    </row>
    <row r="18" spans="2:20" x14ac:dyDescent="0.25">
      <c r="B18" t="s">
        <v>45</v>
      </c>
      <c r="L18" t="s">
        <v>45</v>
      </c>
    </row>
    <row r="19" spans="2:20" ht="15.75" thickBot="1" x14ac:dyDescent="0.3"/>
    <row r="20" spans="2:20" x14ac:dyDescent="0.25">
      <c r="B20" s="9" t="s">
        <v>46</v>
      </c>
      <c r="C20" s="9"/>
      <c r="L20" s="14" t="s">
        <v>46</v>
      </c>
      <c r="M20" s="9"/>
      <c r="N20" s="15"/>
      <c r="O20" s="15"/>
      <c r="P20" s="15"/>
      <c r="Q20" s="15"/>
      <c r="R20" s="15"/>
      <c r="S20" s="15"/>
      <c r="T20" s="16"/>
    </row>
    <row r="21" spans="2:20" x14ac:dyDescent="0.25">
      <c r="B21" s="7" t="s">
        <v>47</v>
      </c>
      <c r="C21" s="7">
        <v>0.99760784707610495</v>
      </c>
      <c r="L21" s="17" t="s">
        <v>47</v>
      </c>
      <c r="M21" s="12">
        <v>0.96264402999226939</v>
      </c>
      <c r="N21" s="18"/>
      <c r="O21" s="18"/>
      <c r="P21" s="18"/>
      <c r="Q21" s="18"/>
      <c r="R21" s="18"/>
      <c r="S21" s="18"/>
      <c r="T21" s="19"/>
    </row>
    <row r="22" spans="2:20" x14ac:dyDescent="0.25">
      <c r="B22" s="7" t="s">
        <v>48</v>
      </c>
      <c r="C22" s="7">
        <v>0.99522141654782115</v>
      </c>
      <c r="L22" s="17" t="s">
        <v>48</v>
      </c>
      <c r="M22" s="7">
        <v>0.92668352847975732</v>
      </c>
      <c r="N22" s="18"/>
      <c r="O22" s="18"/>
      <c r="P22" s="18"/>
      <c r="Q22" s="18"/>
      <c r="R22" s="18"/>
      <c r="S22" s="18"/>
      <c r="T22" s="19"/>
    </row>
    <row r="23" spans="2:20" x14ac:dyDescent="0.25">
      <c r="B23" s="7" t="s">
        <v>49</v>
      </c>
      <c r="C23" s="7">
        <v>0.94265699857385421</v>
      </c>
      <c r="L23" s="17" t="s">
        <v>49</v>
      </c>
      <c r="M23" s="12">
        <v>0.82404046835141753</v>
      </c>
      <c r="N23" s="18"/>
      <c r="O23" s="18"/>
      <c r="P23" s="18"/>
      <c r="Q23" s="18"/>
      <c r="R23" s="18"/>
      <c r="S23" s="18"/>
      <c r="T23" s="19"/>
    </row>
    <row r="24" spans="2:20" x14ac:dyDescent="0.25">
      <c r="B24" s="7" t="s">
        <v>18</v>
      </c>
      <c r="C24" s="7">
        <v>2.2730489352041654</v>
      </c>
      <c r="L24" s="17" t="s">
        <v>18</v>
      </c>
      <c r="M24" s="7">
        <v>3.9817590308585435</v>
      </c>
      <c r="N24" s="18"/>
      <c r="O24" s="18"/>
      <c r="P24" s="18"/>
      <c r="Q24" s="18"/>
      <c r="R24" s="18"/>
      <c r="S24" s="18"/>
      <c r="T24" s="19"/>
    </row>
    <row r="25" spans="2:20" ht="15.75" thickBot="1" x14ac:dyDescent="0.3">
      <c r="B25" s="8" t="s">
        <v>50</v>
      </c>
      <c r="C25" s="8">
        <v>13</v>
      </c>
      <c r="L25" s="20" t="s">
        <v>50</v>
      </c>
      <c r="M25" s="8">
        <v>13</v>
      </c>
      <c r="N25" s="18"/>
      <c r="O25" s="18"/>
      <c r="P25" s="18"/>
      <c r="Q25" s="18"/>
      <c r="R25" s="18"/>
      <c r="S25" s="18"/>
      <c r="T25" s="19"/>
    </row>
    <row r="26" spans="2:20" x14ac:dyDescent="0.25">
      <c r="L26" s="21"/>
      <c r="M26" s="18"/>
      <c r="N26" s="18"/>
      <c r="O26" s="18"/>
      <c r="P26" s="18"/>
      <c r="Q26" s="18"/>
      <c r="R26" s="18"/>
      <c r="S26" s="18"/>
      <c r="T26" s="19"/>
    </row>
    <row r="27" spans="2:20" ht="15.75" thickBot="1" x14ac:dyDescent="0.3">
      <c r="B27" t="s">
        <v>51</v>
      </c>
      <c r="L27" s="21" t="s">
        <v>51</v>
      </c>
      <c r="M27" s="18"/>
      <c r="N27" s="18"/>
      <c r="O27" s="18"/>
      <c r="P27" s="18"/>
      <c r="Q27" s="18"/>
      <c r="R27" s="18"/>
      <c r="S27" s="18"/>
      <c r="T27" s="19"/>
    </row>
    <row r="28" spans="2:20" x14ac:dyDescent="0.25">
      <c r="B28" s="10"/>
      <c r="C28" s="10" t="s">
        <v>56</v>
      </c>
      <c r="D28" s="10" t="s">
        <v>57</v>
      </c>
      <c r="E28" s="10" t="s">
        <v>58</v>
      </c>
      <c r="F28" s="10" t="s">
        <v>59</v>
      </c>
      <c r="G28" s="10" t="s">
        <v>60</v>
      </c>
      <c r="L28" s="22"/>
      <c r="M28" s="10" t="s">
        <v>56</v>
      </c>
      <c r="N28" s="10" t="s">
        <v>57</v>
      </c>
      <c r="O28" s="10" t="s">
        <v>58</v>
      </c>
      <c r="P28" s="10" t="s">
        <v>59</v>
      </c>
      <c r="Q28" s="10" t="s">
        <v>60</v>
      </c>
      <c r="R28" s="18"/>
      <c r="S28" s="18"/>
      <c r="T28" s="19"/>
    </row>
    <row r="29" spans="2:20" x14ac:dyDescent="0.25">
      <c r="B29" s="7" t="s">
        <v>52</v>
      </c>
      <c r="C29" s="7">
        <v>11</v>
      </c>
      <c r="D29" s="7">
        <v>1076.0640177689363</v>
      </c>
      <c r="E29" s="7">
        <v>97.824001615357844</v>
      </c>
      <c r="F29" s="7">
        <v>18.933366998198313</v>
      </c>
      <c r="G29" s="7">
        <v>0.17754998276488793</v>
      </c>
      <c r="L29" s="17" t="s">
        <v>52</v>
      </c>
      <c r="M29" s="7">
        <v>7</v>
      </c>
      <c r="N29" s="7">
        <v>1001.9587443316512</v>
      </c>
      <c r="O29" s="7">
        <v>143.13696347595018</v>
      </c>
      <c r="P29" s="7">
        <v>9.0282141561356184</v>
      </c>
      <c r="Q29" s="12">
        <v>1.3830962759010738E-2</v>
      </c>
      <c r="R29" s="18"/>
      <c r="S29" s="18"/>
      <c r="T29" s="19"/>
    </row>
    <row r="30" spans="2:20" x14ac:dyDescent="0.25">
      <c r="B30" s="7" t="s">
        <v>53</v>
      </c>
      <c r="C30" s="7">
        <v>1</v>
      </c>
      <c r="D30" s="7">
        <v>5.1667514618327903</v>
      </c>
      <c r="E30" s="7">
        <v>5.1667514618327903</v>
      </c>
      <c r="F30" s="7"/>
      <c r="G30" s="7"/>
      <c r="L30" s="17" t="s">
        <v>53</v>
      </c>
      <c r="M30" s="7">
        <v>5</v>
      </c>
      <c r="N30" s="7">
        <v>79.272024899117838</v>
      </c>
      <c r="O30" s="7">
        <v>15.854404979823567</v>
      </c>
      <c r="P30" s="7"/>
      <c r="Q30" s="7"/>
      <c r="R30" s="18"/>
      <c r="S30" s="18"/>
      <c r="T30" s="19"/>
    </row>
    <row r="31" spans="2:20" ht="15.75" thickBot="1" x14ac:dyDescent="0.3">
      <c r="B31" s="8" t="s">
        <v>54</v>
      </c>
      <c r="C31" s="8">
        <v>12</v>
      </c>
      <c r="D31" s="8">
        <v>1081.2307692307691</v>
      </c>
      <c r="E31" s="8"/>
      <c r="F31" s="8"/>
      <c r="G31" s="8"/>
      <c r="L31" s="20" t="s">
        <v>54</v>
      </c>
      <c r="M31" s="8">
        <v>12</v>
      </c>
      <c r="N31" s="8">
        <v>1081.2307692307691</v>
      </c>
      <c r="O31" s="8"/>
      <c r="P31" s="8"/>
      <c r="Q31" s="8"/>
      <c r="R31" s="18"/>
      <c r="S31" s="18"/>
      <c r="T31" s="19"/>
    </row>
    <row r="32" spans="2:20" ht="15.75" thickBot="1" x14ac:dyDescent="0.3">
      <c r="L32" s="21"/>
      <c r="M32" s="18"/>
      <c r="N32" s="18"/>
      <c r="O32" s="18"/>
      <c r="P32" s="18"/>
      <c r="Q32" s="18"/>
      <c r="R32" s="18"/>
      <c r="S32" s="18"/>
      <c r="T32" s="19"/>
    </row>
    <row r="33" spans="2:20" x14ac:dyDescent="0.25">
      <c r="B33" s="10"/>
      <c r="C33" s="10" t="s">
        <v>61</v>
      </c>
      <c r="D33" s="10" t="s">
        <v>18</v>
      </c>
      <c r="E33" s="10" t="s">
        <v>62</v>
      </c>
      <c r="F33" s="10" t="s">
        <v>63</v>
      </c>
      <c r="G33" s="10" t="s">
        <v>64</v>
      </c>
      <c r="H33" s="10" t="s">
        <v>65</v>
      </c>
      <c r="I33" s="10" t="s">
        <v>66</v>
      </c>
      <c r="J33" s="10" t="s">
        <v>67</v>
      </c>
      <c r="L33" s="22"/>
      <c r="M33" s="10" t="s">
        <v>61</v>
      </c>
      <c r="N33" s="10" t="s">
        <v>18</v>
      </c>
      <c r="O33" s="10" t="s">
        <v>62</v>
      </c>
      <c r="P33" s="10" t="s">
        <v>63</v>
      </c>
      <c r="Q33" s="10" t="s">
        <v>64</v>
      </c>
      <c r="R33" s="10" t="s">
        <v>65</v>
      </c>
      <c r="S33" s="10" t="s">
        <v>66</v>
      </c>
      <c r="T33" s="23" t="s">
        <v>67</v>
      </c>
    </row>
    <row r="34" spans="2:20" x14ac:dyDescent="0.25">
      <c r="B34" s="7" t="s">
        <v>55</v>
      </c>
      <c r="C34" s="7">
        <v>-165.09940973942437</v>
      </c>
      <c r="D34" s="7">
        <v>70.910493964635606</v>
      </c>
      <c r="E34" s="7">
        <v>-2.3282789402336213</v>
      </c>
      <c r="F34" s="7">
        <v>0.25826233453448622</v>
      </c>
      <c r="G34" s="7">
        <v>-1066.1026639973652</v>
      </c>
      <c r="H34" s="7">
        <v>735.90384451851651</v>
      </c>
      <c r="I34" s="7">
        <v>-1066.1026639973652</v>
      </c>
      <c r="J34" s="7">
        <v>735.90384451851651</v>
      </c>
      <c r="L34" s="17" t="s">
        <v>55</v>
      </c>
      <c r="M34" s="7">
        <v>-140.41843544072114</v>
      </c>
      <c r="N34" s="7">
        <v>31.279106849147524</v>
      </c>
      <c r="O34" s="7">
        <v>-4.4892085991434909</v>
      </c>
      <c r="P34" s="7">
        <v>6.4635211583500768E-3</v>
      </c>
      <c r="Q34" s="7">
        <v>-220.82393934206721</v>
      </c>
      <c r="R34" s="7">
        <v>-60.01293153937506</v>
      </c>
      <c r="S34" s="7">
        <v>-220.82393934206721</v>
      </c>
      <c r="T34" s="24">
        <v>-60.01293153937506</v>
      </c>
    </row>
    <row r="35" spans="2:20" x14ac:dyDescent="0.25">
      <c r="B35" s="7" t="s">
        <v>30</v>
      </c>
      <c r="C35" s="7">
        <v>0.65265573425722168</v>
      </c>
      <c r="D35" s="7">
        <v>0.8954175590294613</v>
      </c>
      <c r="E35" s="7">
        <v>0.72888422577353973</v>
      </c>
      <c r="F35" s="7">
        <v>0.59902536370977699</v>
      </c>
      <c r="G35" s="7">
        <v>-10.724703095136915</v>
      </c>
      <c r="H35" s="7">
        <v>12.030014563651358</v>
      </c>
      <c r="I35" s="7">
        <v>-10.724703095136915</v>
      </c>
      <c r="J35" s="7">
        <v>12.030014563651358</v>
      </c>
      <c r="L35" s="17" t="s">
        <v>30</v>
      </c>
      <c r="M35" s="7">
        <v>1.0315739638893096</v>
      </c>
      <c r="N35" s="7">
        <v>0.32803302566128795</v>
      </c>
      <c r="O35" s="7">
        <v>3.1447259366941491</v>
      </c>
      <c r="P35" s="12">
        <v>2.5530075777192539E-2</v>
      </c>
      <c r="Q35" s="7">
        <v>0.18833822663558153</v>
      </c>
      <c r="R35" s="7">
        <v>1.8748097011430376</v>
      </c>
      <c r="S35" s="7">
        <v>0.18833822663558153</v>
      </c>
      <c r="T35" s="24">
        <v>1.8748097011430376</v>
      </c>
    </row>
    <row r="36" spans="2:20" x14ac:dyDescent="0.25">
      <c r="B36" s="7" t="s">
        <v>31</v>
      </c>
      <c r="C36" s="7">
        <v>2.2541586470696591</v>
      </c>
      <c r="D36" s="7">
        <v>2.2719889527119701</v>
      </c>
      <c r="E36" s="7">
        <v>0.99215211604747122</v>
      </c>
      <c r="F36" s="7">
        <v>0.50250788692827009</v>
      </c>
      <c r="G36" s="7">
        <v>-26.614198144415788</v>
      </c>
      <c r="H36" s="7">
        <v>31.122515438555105</v>
      </c>
      <c r="I36" s="7">
        <v>-26.614198144415788</v>
      </c>
      <c r="J36" s="7">
        <v>31.122515438555105</v>
      </c>
      <c r="L36" s="17" t="s">
        <v>31</v>
      </c>
      <c r="M36" s="7">
        <v>1.9307942212296278</v>
      </c>
      <c r="N36" s="7">
        <v>0.81537232563739415</v>
      </c>
      <c r="O36" s="7">
        <v>2.3679908681230804</v>
      </c>
      <c r="P36" s="18">
        <v>6.4112223098772986E-2</v>
      </c>
      <c r="Q36" s="7">
        <v>-0.16518706833439611</v>
      </c>
      <c r="R36" s="7">
        <v>4.0267755107936516</v>
      </c>
      <c r="S36" s="7">
        <v>-0.16518706833439611</v>
      </c>
      <c r="T36" s="24">
        <v>4.0267755107936516</v>
      </c>
    </row>
    <row r="37" spans="2:20" x14ac:dyDescent="0.25">
      <c r="B37" s="7" t="s">
        <v>32</v>
      </c>
      <c r="C37" s="7">
        <v>0.25018368517388312</v>
      </c>
      <c r="D37" s="7">
        <v>1.4175707632817276</v>
      </c>
      <c r="E37" s="7">
        <v>0.17648761645922975</v>
      </c>
      <c r="F37" s="7">
        <v>0.88878971135279528</v>
      </c>
      <c r="G37" s="7">
        <v>-17.761760661099196</v>
      </c>
      <c r="H37" s="7">
        <v>18.262128031446963</v>
      </c>
      <c r="I37" s="7">
        <v>-17.761760661099196</v>
      </c>
      <c r="J37" s="7">
        <v>18.262128031446963</v>
      </c>
      <c r="L37" s="17" t="s">
        <v>32</v>
      </c>
      <c r="M37" s="7">
        <v>0.12754279908182353</v>
      </c>
      <c r="N37" s="7">
        <v>0.42829433349191609</v>
      </c>
      <c r="O37" s="7">
        <v>0.2977924037471088</v>
      </c>
      <c r="P37" s="7">
        <v>0.77783835476670804</v>
      </c>
      <c r="Q37" s="7">
        <v>-0.97342283489845827</v>
      </c>
      <c r="R37" s="7">
        <v>1.2285084330621054</v>
      </c>
      <c r="S37" s="7">
        <v>-0.97342283489845827</v>
      </c>
      <c r="T37" s="24">
        <v>1.2285084330621054</v>
      </c>
    </row>
    <row r="38" spans="2:20" x14ac:dyDescent="0.25">
      <c r="B38" s="7" t="s">
        <v>33</v>
      </c>
      <c r="C38" s="7">
        <v>0.48724053584572191</v>
      </c>
      <c r="D38" s="7">
        <v>0.53476563054475401</v>
      </c>
      <c r="E38" s="7">
        <v>0.91112911528996487</v>
      </c>
      <c r="F38" s="7">
        <v>0.52958263459182642</v>
      </c>
      <c r="G38" s="7">
        <v>-6.3076010517254844</v>
      </c>
      <c r="H38" s="7">
        <v>7.2820821234169291</v>
      </c>
      <c r="I38" s="7">
        <v>-6.3076010517254844</v>
      </c>
      <c r="J38" s="7">
        <v>7.2820821234169291</v>
      </c>
      <c r="L38" s="17" t="s">
        <v>33</v>
      </c>
      <c r="M38" s="7">
        <v>0.21264581538409913</v>
      </c>
      <c r="N38" s="7">
        <v>0.26393634538986138</v>
      </c>
      <c r="O38" s="7">
        <v>0.80567083351100877</v>
      </c>
      <c r="P38" s="7">
        <v>0.45702156828715179</v>
      </c>
      <c r="Q38" s="7">
        <v>-0.46582415983931125</v>
      </c>
      <c r="R38" s="7">
        <v>0.89111579060750945</v>
      </c>
      <c r="S38" s="7">
        <v>-0.46582415983931125</v>
      </c>
      <c r="T38" s="24">
        <v>0.89111579060750945</v>
      </c>
    </row>
    <row r="39" spans="2:20" x14ac:dyDescent="0.25">
      <c r="B39" s="7" t="s">
        <v>34</v>
      </c>
      <c r="C39" s="7">
        <v>0.48191119905632807</v>
      </c>
      <c r="D39" s="7">
        <v>0.50657646217024777</v>
      </c>
      <c r="E39" s="7">
        <v>0.95130989109077413</v>
      </c>
      <c r="F39" s="7">
        <v>0.51588197516496714</v>
      </c>
      <c r="G39" s="7">
        <v>-5.9547530438059013</v>
      </c>
      <c r="H39" s="7">
        <v>6.9185754419185574</v>
      </c>
      <c r="I39" s="7">
        <v>-5.9547530438059013</v>
      </c>
      <c r="J39" s="7">
        <v>6.9185754419185574</v>
      </c>
      <c r="L39" s="17" t="s">
        <v>34</v>
      </c>
      <c r="M39" s="7">
        <v>0.19963392275247144</v>
      </c>
      <c r="N39" s="7">
        <v>0.36906350597552351</v>
      </c>
      <c r="O39" s="7">
        <v>0.54092024684150497</v>
      </c>
      <c r="P39" s="7">
        <v>0.61178075209131</v>
      </c>
      <c r="Q39" s="7">
        <v>-0.74907402190446382</v>
      </c>
      <c r="R39" s="7">
        <v>1.1483418674094068</v>
      </c>
      <c r="S39" s="7">
        <v>-0.74907402190446382</v>
      </c>
      <c r="T39" s="24">
        <v>1.1483418674094068</v>
      </c>
    </row>
    <row r="40" spans="2:20" x14ac:dyDescent="0.25">
      <c r="B40" s="7" t="s">
        <v>38</v>
      </c>
      <c r="C40" s="7">
        <v>1.125658068857464</v>
      </c>
      <c r="D40" s="7">
        <v>0.64939524670743298</v>
      </c>
      <c r="E40" s="7">
        <v>1.7333943766370037</v>
      </c>
      <c r="F40" s="7">
        <v>0.33311962201628659</v>
      </c>
      <c r="G40" s="7">
        <v>-7.1256908905058625</v>
      </c>
      <c r="H40" s="7">
        <v>9.37700702822079</v>
      </c>
      <c r="I40" s="7">
        <v>-7.1256908905058625</v>
      </c>
      <c r="J40" s="7">
        <v>9.37700702822079</v>
      </c>
      <c r="L40" s="17" t="s">
        <v>38</v>
      </c>
      <c r="M40" s="7">
        <v>1.0878304466308319</v>
      </c>
      <c r="N40" s="7">
        <v>0.3536697568241402</v>
      </c>
      <c r="O40" s="7">
        <v>3.075836781745938</v>
      </c>
      <c r="P40" s="12">
        <v>2.7599943334326284E-2</v>
      </c>
      <c r="Q40" s="7">
        <v>0.17869339392478445</v>
      </c>
      <c r="R40" s="7">
        <v>1.9969674993368796</v>
      </c>
      <c r="S40" s="7">
        <v>0.17869339392478445</v>
      </c>
      <c r="T40" s="24">
        <v>1.9969674993368796</v>
      </c>
    </row>
    <row r="41" spans="2:20" ht="15.75" thickBot="1" x14ac:dyDescent="0.3">
      <c r="B41" s="7" t="s">
        <v>35</v>
      </c>
      <c r="C41" s="7">
        <v>1.3638046241223076</v>
      </c>
      <c r="D41" s="7">
        <v>1.0135929818585878</v>
      </c>
      <c r="E41" s="7">
        <v>1.3455150622901411</v>
      </c>
      <c r="F41" s="7">
        <v>0.40688993003014173</v>
      </c>
      <c r="G41" s="7">
        <v>-11.515115322522725</v>
      </c>
      <c r="H41" s="7">
        <v>14.24272457076734</v>
      </c>
      <c r="I41" s="7">
        <v>-11.515115322522725</v>
      </c>
      <c r="J41" s="7">
        <v>14.24272457076734</v>
      </c>
      <c r="L41" s="20" t="s">
        <v>35</v>
      </c>
      <c r="M41" s="8">
        <v>1.9341206869195033</v>
      </c>
      <c r="N41" s="8">
        <v>0.39288995403253862</v>
      </c>
      <c r="O41" s="8">
        <v>4.92280514446374</v>
      </c>
      <c r="P41" s="13">
        <v>4.3868320030014335E-3</v>
      </c>
      <c r="Q41" s="8">
        <v>0.92416490767947268</v>
      </c>
      <c r="R41" s="8">
        <v>2.944076466159534</v>
      </c>
      <c r="S41" s="8">
        <v>0.92416490767947268</v>
      </c>
      <c r="T41" s="25">
        <v>2.944076466159534</v>
      </c>
    </row>
    <row r="42" spans="2:20" x14ac:dyDescent="0.25">
      <c r="B42" s="7" t="s">
        <v>36</v>
      </c>
      <c r="C42" s="7">
        <v>1.1349556045999964</v>
      </c>
      <c r="D42" s="7">
        <v>2.6110141945416521</v>
      </c>
      <c r="E42" s="7">
        <v>0.43467998258019086</v>
      </c>
      <c r="F42" s="7">
        <v>0.73895977476500407</v>
      </c>
      <c r="G42" s="7">
        <v>-32.041125320304531</v>
      </c>
      <c r="H42" s="7">
        <v>34.31103652950452</v>
      </c>
      <c r="I42" s="7">
        <v>-32.041125320304531</v>
      </c>
      <c r="J42" s="7">
        <v>34.31103652950452</v>
      </c>
    </row>
    <row r="43" spans="2:20" x14ac:dyDescent="0.25">
      <c r="B43" s="7" t="s">
        <v>37</v>
      </c>
      <c r="C43" s="7">
        <v>0.15208235724488015</v>
      </c>
      <c r="D43" s="7">
        <v>0.49845370630575103</v>
      </c>
      <c r="E43" s="7">
        <v>0.30510828853500988</v>
      </c>
      <c r="F43" s="7">
        <v>0.81147353176167369</v>
      </c>
      <c r="G43" s="7">
        <v>-6.1813724865810897</v>
      </c>
      <c r="H43" s="7">
        <v>6.4855372010708496</v>
      </c>
      <c r="I43" s="7">
        <v>-6.1813724865810897</v>
      </c>
      <c r="J43" s="7">
        <v>6.4855372010708496</v>
      </c>
    </row>
    <row r="44" spans="2:20" x14ac:dyDescent="0.25">
      <c r="B44" s="7" t="s">
        <v>39</v>
      </c>
      <c r="C44" s="7">
        <v>2.546006922143774</v>
      </c>
      <c r="D44" s="7">
        <v>2.2236100841213133</v>
      </c>
      <c r="E44" s="7">
        <v>1.1449880265990338</v>
      </c>
      <c r="F44" s="7">
        <v>0.45703376742262636</v>
      </c>
      <c r="G44" s="7">
        <v>-25.707638060124296</v>
      </c>
      <c r="H44" s="7">
        <v>30.799651904411846</v>
      </c>
      <c r="I44" s="7">
        <v>-25.707638060124296</v>
      </c>
      <c r="J44" s="7">
        <v>30.799651904411846</v>
      </c>
    </row>
    <row r="45" spans="2:20" ht="15.75" thickBot="1" x14ac:dyDescent="0.3">
      <c r="B45" s="8" t="s">
        <v>68</v>
      </c>
      <c r="C45" s="8">
        <v>0.57026402385679043</v>
      </c>
      <c r="D45" s="8">
        <v>11.222252304517554</v>
      </c>
      <c r="E45" s="8">
        <v>5.0815469870270948E-2</v>
      </c>
      <c r="F45" s="8">
        <v>0.96767766904373975</v>
      </c>
      <c r="G45" s="8">
        <v>-142.02197135835166</v>
      </c>
      <c r="H45" s="8">
        <v>143.16249940606525</v>
      </c>
      <c r="I45" s="8">
        <v>-142.02197135835166</v>
      </c>
      <c r="J45" s="8">
        <v>143.16249940606525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F562-FFCF-4D9B-A36D-4A0AB48F4E03}">
  <dimension ref="B2:N49"/>
  <sheetViews>
    <sheetView topLeftCell="A13" workbookViewId="0">
      <selection activeCell="B47" sqref="B47:I49"/>
    </sheetView>
  </sheetViews>
  <sheetFormatPr defaultRowHeight="15" x14ac:dyDescent="0.25"/>
  <cols>
    <col min="2" max="2" width="23.42578125" bestFit="1" customWidth="1"/>
    <col min="3" max="3" width="15.42578125" bestFit="1" customWidth="1"/>
    <col min="4" max="4" width="14.5703125" bestFit="1" customWidth="1"/>
    <col min="5" max="5" width="18.140625" customWidth="1"/>
    <col min="6" max="6" width="18.140625" bestFit="1" customWidth="1"/>
    <col min="7" max="7" width="14.5703125" bestFit="1" customWidth="1"/>
    <col min="8" max="8" width="16.7109375" bestFit="1" customWidth="1"/>
    <col min="9" max="9" width="12.7109375" bestFit="1" customWidth="1"/>
    <col min="10" max="10" width="14.5703125" bestFit="1" customWidth="1"/>
    <col min="11" max="11" width="18" customWidth="1"/>
    <col min="12" max="12" width="14.42578125" customWidth="1"/>
    <col min="13" max="13" width="18" customWidth="1"/>
    <col min="14" max="14" width="19.42578125" customWidth="1"/>
    <col min="19" max="19" width="13.140625" customWidth="1"/>
  </cols>
  <sheetData>
    <row r="2" spans="2:14" x14ac:dyDescent="0.25">
      <c r="J2" s="57" t="s">
        <v>84</v>
      </c>
      <c r="K2" s="57"/>
      <c r="L2" s="57"/>
      <c r="M2" s="57"/>
      <c r="N2" s="57"/>
    </row>
    <row r="3" spans="2:14" ht="30" x14ac:dyDescent="0.25">
      <c r="B3" s="3" t="s">
        <v>12</v>
      </c>
      <c r="C3" s="2" t="s">
        <v>13</v>
      </c>
      <c r="D3" s="2" t="s">
        <v>73</v>
      </c>
      <c r="E3" s="2" t="s">
        <v>75</v>
      </c>
      <c r="F3" s="2" t="s">
        <v>76</v>
      </c>
      <c r="G3" s="2" t="s">
        <v>85</v>
      </c>
      <c r="H3" s="2" t="s">
        <v>80</v>
      </c>
      <c r="J3" s="2" t="s">
        <v>30</v>
      </c>
      <c r="K3" s="2" t="s">
        <v>74</v>
      </c>
      <c r="L3" s="2" t="s">
        <v>77</v>
      </c>
      <c r="M3" s="2" t="s">
        <v>81</v>
      </c>
      <c r="N3" s="2" t="s">
        <v>79</v>
      </c>
    </row>
    <row r="4" spans="2:14" x14ac:dyDescent="0.25">
      <c r="B4" s="6">
        <v>43696</v>
      </c>
      <c r="C4" s="5">
        <v>0</v>
      </c>
      <c r="D4" s="5">
        <v>0</v>
      </c>
      <c r="E4" s="5">
        <v>15</v>
      </c>
      <c r="F4" s="5">
        <v>40</v>
      </c>
      <c r="G4" s="5">
        <v>8</v>
      </c>
      <c r="H4" s="5">
        <v>0</v>
      </c>
      <c r="J4" s="5">
        <v>10</v>
      </c>
      <c r="K4" s="5">
        <v>20</v>
      </c>
      <c r="L4" s="5">
        <v>3</v>
      </c>
      <c r="M4" s="5">
        <v>15</v>
      </c>
      <c r="N4" s="5">
        <v>8</v>
      </c>
    </row>
    <row r="5" spans="2:14" x14ac:dyDescent="0.25">
      <c r="B5" s="6">
        <v>43697</v>
      </c>
      <c r="C5" s="5">
        <v>15</v>
      </c>
      <c r="D5" s="5">
        <v>30</v>
      </c>
      <c r="E5" s="5">
        <v>20</v>
      </c>
      <c r="F5" s="5">
        <v>40</v>
      </c>
      <c r="G5" s="5">
        <v>8</v>
      </c>
      <c r="H5" s="5">
        <v>0</v>
      </c>
      <c r="J5" s="5">
        <v>15</v>
      </c>
      <c r="K5" s="5">
        <v>18</v>
      </c>
      <c r="L5" s="5">
        <v>3</v>
      </c>
      <c r="M5" s="5">
        <v>20</v>
      </c>
      <c r="N5" s="5">
        <v>8</v>
      </c>
    </row>
    <row r="6" spans="2:14" x14ac:dyDescent="0.25">
      <c r="B6" s="6">
        <v>43698</v>
      </c>
      <c r="C6" s="5">
        <v>25</v>
      </c>
      <c r="D6" s="5">
        <v>30</v>
      </c>
      <c r="E6" s="5">
        <v>20</v>
      </c>
      <c r="F6" s="5">
        <v>50</v>
      </c>
      <c r="G6" s="5">
        <v>10</v>
      </c>
      <c r="H6" s="5">
        <v>1</v>
      </c>
      <c r="J6" s="5">
        <v>12</v>
      </c>
      <c r="K6" s="5">
        <v>20</v>
      </c>
      <c r="L6" s="5">
        <v>8</v>
      </c>
      <c r="M6" s="5">
        <v>15</v>
      </c>
      <c r="N6" s="5">
        <v>8</v>
      </c>
    </row>
    <row r="7" spans="2:14" x14ac:dyDescent="0.25">
      <c r="B7" s="6">
        <v>43699</v>
      </c>
      <c r="C7" s="5">
        <v>15</v>
      </c>
      <c r="D7" s="5">
        <v>25</v>
      </c>
      <c r="E7" s="5">
        <v>18</v>
      </c>
      <c r="F7" s="5">
        <v>40</v>
      </c>
      <c r="G7" s="5">
        <v>12</v>
      </c>
      <c r="H7" s="5">
        <v>1</v>
      </c>
      <c r="J7" s="5">
        <v>5</v>
      </c>
      <c r="K7" s="5">
        <v>25</v>
      </c>
      <c r="L7" s="5">
        <v>8</v>
      </c>
      <c r="M7" s="5">
        <v>25</v>
      </c>
      <c r="N7" s="5">
        <v>10</v>
      </c>
    </row>
    <row r="8" spans="2:14" x14ac:dyDescent="0.25">
      <c r="B8" s="6">
        <v>43700</v>
      </c>
      <c r="C8" s="5">
        <v>12</v>
      </c>
      <c r="D8" s="5">
        <v>30</v>
      </c>
      <c r="E8" s="5">
        <v>20</v>
      </c>
      <c r="F8" s="5">
        <v>35</v>
      </c>
      <c r="G8" s="5">
        <v>10</v>
      </c>
      <c r="H8" s="5">
        <v>0</v>
      </c>
      <c r="J8" s="5">
        <v>10</v>
      </c>
      <c r="K8" s="5">
        <v>20</v>
      </c>
      <c r="L8" s="5">
        <v>4</v>
      </c>
      <c r="M8" s="5">
        <v>20</v>
      </c>
      <c r="N8" s="5">
        <v>7</v>
      </c>
    </row>
    <row r="9" spans="2:14" x14ac:dyDescent="0.25">
      <c r="B9" s="6">
        <v>43703</v>
      </c>
      <c r="C9" s="5">
        <v>10</v>
      </c>
      <c r="D9" s="5">
        <v>30</v>
      </c>
      <c r="E9" s="5">
        <v>15</v>
      </c>
      <c r="F9" s="5">
        <v>40</v>
      </c>
      <c r="G9" s="5">
        <v>8</v>
      </c>
      <c r="H9" s="5">
        <v>0</v>
      </c>
      <c r="J9" s="5">
        <v>10</v>
      </c>
      <c r="K9" s="5">
        <v>18</v>
      </c>
      <c r="L9" s="5">
        <v>3</v>
      </c>
      <c r="M9" s="5">
        <v>18</v>
      </c>
      <c r="N9" s="5">
        <v>8</v>
      </c>
    </row>
    <row r="10" spans="2:14" x14ac:dyDescent="0.25">
      <c r="B10" s="6">
        <v>43704</v>
      </c>
      <c r="C10" s="5">
        <v>15</v>
      </c>
      <c r="D10" s="5">
        <v>30</v>
      </c>
      <c r="E10" s="5">
        <v>20</v>
      </c>
      <c r="F10" s="5">
        <v>45</v>
      </c>
      <c r="G10" s="5">
        <v>8</v>
      </c>
      <c r="H10" s="5">
        <v>1</v>
      </c>
      <c r="J10" s="5">
        <v>12</v>
      </c>
      <c r="K10" s="5">
        <v>15</v>
      </c>
      <c r="L10" s="5">
        <v>7</v>
      </c>
      <c r="M10" s="5">
        <v>20</v>
      </c>
      <c r="N10" s="5">
        <v>12</v>
      </c>
    </row>
    <row r="11" spans="2:14" x14ac:dyDescent="0.25">
      <c r="B11" s="6">
        <v>43706</v>
      </c>
      <c r="C11" s="5">
        <v>20</v>
      </c>
      <c r="D11" s="5">
        <v>30</v>
      </c>
      <c r="E11" s="5">
        <v>15</v>
      </c>
      <c r="F11" s="5">
        <v>50</v>
      </c>
      <c r="G11" s="5">
        <v>12</v>
      </c>
      <c r="H11" s="5">
        <v>1</v>
      </c>
      <c r="J11" s="5">
        <v>13</v>
      </c>
      <c r="K11" s="5">
        <v>18</v>
      </c>
      <c r="L11" s="5">
        <v>8</v>
      </c>
      <c r="M11" s="5">
        <v>15</v>
      </c>
      <c r="N11" s="5">
        <v>8</v>
      </c>
    </row>
    <row r="12" spans="2:14" x14ac:dyDescent="0.25">
      <c r="B12" s="6">
        <v>43707</v>
      </c>
      <c r="C12" s="5">
        <v>12</v>
      </c>
      <c r="D12" s="5">
        <v>30</v>
      </c>
      <c r="E12" s="5">
        <v>16</v>
      </c>
      <c r="F12" s="5">
        <v>40</v>
      </c>
      <c r="G12" s="5">
        <v>12</v>
      </c>
      <c r="H12" s="5">
        <v>1</v>
      </c>
      <c r="J12" s="5">
        <v>5</v>
      </c>
      <c r="K12" s="5">
        <v>25</v>
      </c>
      <c r="L12" s="5">
        <v>8</v>
      </c>
      <c r="M12" s="5">
        <v>20</v>
      </c>
      <c r="N12" s="5">
        <v>10</v>
      </c>
    </row>
    <row r="13" spans="2:14" x14ac:dyDescent="0.25">
      <c r="B13" s="6">
        <v>43711</v>
      </c>
      <c r="C13" s="5">
        <v>0</v>
      </c>
      <c r="D13" s="5">
        <v>0</v>
      </c>
      <c r="E13" s="5">
        <v>18</v>
      </c>
      <c r="F13" s="5">
        <v>38</v>
      </c>
      <c r="G13" s="5">
        <v>8</v>
      </c>
      <c r="H13" s="5">
        <v>0</v>
      </c>
      <c r="J13" s="5">
        <v>8</v>
      </c>
      <c r="K13" s="5">
        <v>25</v>
      </c>
      <c r="L13" s="5">
        <v>3</v>
      </c>
      <c r="M13" s="5">
        <v>15</v>
      </c>
      <c r="N13" s="5">
        <v>8</v>
      </c>
    </row>
    <row r="14" spans="2:14" x14ac:dyDescent="0.25">
      <c r="B14" s="6">
        <v>43712</v>
      </c>
      <c r="C14" s="5">
        <v>15</v>
      </c>
      <c r="D14" s="5">
        <v>30</v>
      </c>
      <c r="E14" s="5">
        <v>20</v>
      </c>
      <c r="F14" s="5">
        <v>35</v>
      </c>
      <c r="G14" s="5">
        <v>10</v>
      </c>
      <c r="H14" s="5">
        <v>0</v>
      </c>
      <c r="J14" s="5">
        <v>12</v>
      </c>
      <c r="K14" s="5">
        <v>15</v>
      </c>
      <c r="L14" s="5">
        <v>5</v>
      </c>
      <c r="M14" s="5">
        <v>20</v>
      </c>
      <c r="N14" s="5">
        <v>10</v>
      </c>
    </row>
    <row r="15" spans="2:14" x14ac:dyDescent="0.25">
      <c r="B15" s="6">
        <v>43713</v>
      </c>
      <c r="C15" s="5">
        <v>12</v>
      </c>
      <c r="D15" s="5">
        <v>30</v>
      </c>
      <c r="E15" s="5">
        <v>16</v>
      </c>
      <c r="F15" s="5">
        <v>50</v>
      </c>
      <c r="G15" s="5">
        <v>8</v>
      </c>
      <c r="H15" s="5">
        <v>1</v>
      </c>
      <c r="J15" s="5">
        <v>10</v>
      </c>
      <c r="K15" s="5">
        <v>18</v>
      </c>
      <c r="L15" s="5">
        <v>8</v>
      </c>
      <c r="M15" s="5">
        <v>18</v>
      </c>
      <c r="N15" s="5">
        <v>8</v>
      </c>
    </row>
    <row r="16" spans="2:14" x14ac:dyDescent="0.25">
      <c r="B16" s="6">
        <v>43714</v>
      </c>
      <c r="C16" s="5">
        <v>5</v>
      </c>
      <c r="D16" s="5">
        <v>30</v>
      </c>
      <c r="E16" s="5">
        <v>20</v>
      </c>
      <c r="F16" s="5">
        <v>35</v>
      </c>
      <c r="G16" s="5">
        <v>8</v>
      </c>
      <c r="H16" s="5">
        <v>0</v>
      </c>
      <c r="J16" s="5">
        <v>12</v>
      </c>
      <c r="K16" s="5">
        <v>22</v>
      </c>
      <c r="L16" s="5">
        <v>4</v>
      </c>
      <c r="M16" s="5">
        <v>15</v>
      </c>
      <c r="N16" s="5">
        <v>8</v>
      </c>
    </row>
    <row r="19" spans="2:6" x14ac:dyDescent="0.25">
      <c r="E19" s="55" t="s">
        <v>82</v>
      </c>
      <c r="F19" s="55"/>
    </row>
    <row r="20" spans="2:6" x14ac:dyDescent="0.25">
      <c r="E20" s="55"/>
      <c r="F20" s="55"/>
    </row>
    <row r="23" spans="2:6" x14ac:dyDescent="0.25">
      <c r="B23" t="s">
        <v>45</v>
      </c>
    </row>
    <row r="24" spans="2:6" ht="15.75" thickBot="1" x14ac:dyDescent="0.3"/>
    <row r="25" spans="2:6" x14ac:dyDescent="0.25">
      <c r="B25" s="9" t="s">
        <v>46</v>
      </c>
      <c r="C25" s="9"/>
    </row>
    <row r="26" spans="2:6" x14ac:dyDescent="0.25">
      <c r="B26" s="7" t="s">
        <v>47</v>
      </c>
      <c r="C26" s="12">
        <v>0.96765646219832213</v>
      </c>
    </row>
    <row r="27" spans="2:6" x14ac:dyDescent="0.25">
      <c r="B27" s="7" t="s">
        <v>48</v>
      </c>
      <c r="C27" s="7">
        <v>0.93635902883417277</v>
      </c>
    </row>
    <row r="28" spans="2:6" x14ac:dyDescent="0.25">
      <c r="B28" s="7" t="s">
        <v>49</v>
      </c>
      <c r="C28" s="12">
        <v>0.89090119228715337</v>
      </c>
    </row>
    <row r="29" spans="2:6" x14ac:dyDescent="0.25">
      <c r="B29" s="7" t="s">
        <v>18</v>
      </c>
      <c r="C29" s="7">
        <v>2.3549641310933769</v>
      </c>
    </row>
    <row r="30" spans="2:6" ht="15.75" thickBot="1" x14ac:dyDescent="0.3">
      <c r="B30" s="8" t="s">
        <v>50</v>
      </c>
      <c r="C30" s="8">
        <v>13</v>
      </c>
    </row>
    <row r="32" spans="2:6" ht="15.75" thickBot="1" x14ac:dyDescent="0.3">
      <c r="B32" t="s">
        <v>51</v>
      </c>
    </row>
    <row r="33" spans="2:10" x14ac:dyDescent="0.25">
      <c r="B33" s="10"/>
      <c r="C33" s="10" t="s">
        <v>56</v>
      </c>
      <c r="D33" s="10" t="s">
        <v>57</v>
      </c>
      <c r="E33" s="10" t="s">
        <v>58</v>
      </c>
      <c r="F33" s="10" t="s">
        <v>59</v>
      </c>
      <c r="G33" s="10" t="s">
        <v>60</v>
      </c>
    </row>
    <row r="34" spans="2:10" x14ac:dyDescent="0.25">
      <c r="B34" s="7" t="s">
        <v>52</v>
      </c>
      <c r="C34" s="7">
        <v>5</v>
      </c>
      <c r="D34" s="7">
        <v>571.17900758884537</v>
      </c>
      <c r="E34" s="7">
        <v>114.23580151776908</v>
      </c>
      <c r="F34" s="7">
        <v>20.598407226565769</v>
      </c>
      <c r="G34" s="12">
        <v>4.676615611553111E-4</v>
      </c>
    </row>
    <row r="35" spans="2:10" x14ac:dyDescent="0.25">
      <c r="B35" s="7" t="s">
        <v>53</v>
      </c>
      <c r="C35" s="7">
        <v>7</v>
      </c>
      <c r="D35" s="7">
        <v>38.820992411154684</v>
      </c>
      <c r="E35" s="7">
        <v>5.5458560587363834</v>
      </c>
      <c r="F35" s="7"/>
      <c r="G35" s="7"/>
    </row>
    <row r="36" spans="2:10" ht="15.75" thickBot="1" x14ac:dyDescent="0.3">
      <c r="B36" s="8" t="s">
        <v>54</v>
      </c>
      <c r="C36" s="8">
        <v>12</v>
      </c>
      <c r="D36" s="8">
        <v>610</v>
      </c>
      <c r="E36" s="8"/>
      <c r="F36" s="8"/>
      <c r="G36" s="8"/>
    </row>
    <row r="37" spans="2:10" ht="15.75" thickBot="1" x14ac:dyDescent="0.3"/>
    <row r="38" spans="2:10" x14ac:dyDescent="0.25">
      <c r="B38" s="10"/>
      <c r="C38" s="10" t="s">
        <v>61</v>
      </c>
      <c r="D38" s="10" t="s">
        <v>18</v>
      </c>
      <c r="E38" s="10" t="s">
        <v>62</v>
      </c>
      <c r="F38" s="10" t="s">
        <v>63</v>
      </c>
      <c r="G38" s="10" t="s">
        <v>64</v>
      </c>
      <c r="H38" s="10" t="s">
        <v>65</v>
      </c>
      <c r="I38" s="10" t="s">
        <v>66</v>
      </c>
      <c r="J38" s="10" t="s">
        <v>67</v>
      </c>
    </row>
    <row r="39" spans="2:10" x14ac:dyDescent="0.25">
      <c r="B39" s="7" t="s">
        <v>55</v>
      </c>
      <c r="C39" s="7">
        <v>-83.589555465077808</v>
      </c>
      <c r="D39" s="7">
        <v>15.813308978304844</v>
      </c>
      <c r="E39" s="7">
        <v>-5.2860255611117797</v>
      </c>
      <c r="F39" s="7">
        <v>1.1405530962460416E-3</v>
      </c>
      <c r="G39" s="7">
        <v>-120.98208937310736</v>
      </c>
      <c r="H39" s="7">
        <v>-46.197021557048252</v>
      </c>
      <c r="I39" s="7">
        <v>-120.98208937310736</v>
      </c>
      <c r="J39" s="7">
        <v>-46.197021557048252</v>
      </c>
    </row>
    <row r="40" spans="2:10" x14ac:dyDescent="0.25">
      <c r="B40" s="7" t="s">
        <v>73</v>
      </c>
      <c r="C40" s="7">
        <v>0.27324366387431781</v>
      </c>
      <c r="D40" s="7">
        <v>7.2088292397431433E-2</v>
      </c>
      <c r="E40" s="7">
        <v>3.7904027795233741</v>
      </c>
      <c r="F40" s="12">
        <v>6.7993271710149556E-3</v>
      </c>
      <c r="G40" s="7">
        <v>0.10278193941543967</v>
      </c>
      <c r="H40" s="7">
        <v>0.44370538833319595</v>
      </c>
      <c r="I40" s="7">
        <v>0.10278193941543967</v>
      </c>
      <c r="J40" s="7">
        <v>0.44370538833319595</v>
      </c>
    </row>
    <row r="41" spans="2:10" x14ac:dyDescent="0.25">
      <c r="B41" s="7" t="s">
        <v>75</v>
      </c>
      <c r="C41" s="7">
        <v>1.3349807645086234</v>
      </c>
      <c r="D41" s="7">
        <v>0.36805574131794183</v>
      </c>
      <c r="E41" s="7">
        <v>3.6271157182015306</v>
      </c>
      <c r="F41" s="12">
        <v>8.4300830863338963E-3</v>
      </c>
      <c r="G41" s="7">
        <v>0.46466723265025756</v>
      </c>
      <c r="H41" s="7">
        <v>2.205294296366989</v>
      </c>
      <c r="I41" s="7">
        <v>0.46466723265025756</v>
      </c>
      <c r="J41" s="7">
        <v>2.205294296366989</v>
      </c>
    </row>
    <row r="42" spans="2:10" x14ac:dyDescent="0.25">
      <c r="B42" s="7" t="s">
        <v>76</v>
      </c>
      <c r="C42" s="7">
        <v>1.0964784206677181</v>
      </c>
      <c r="D42" s="7">
        <v>0.23494601753241454</v>
      </c>
      <c r="E42" s="7">
        <v>4.666937674380633</v>
      </c>
      <c r="F42" s="12">
        <v>2.2957285781211832E-3</v>
      </c>
      <c r="G42" s="7">
        <v>0.54091936979542699</v>
      </c>
      <c r="H42" s="7">
        <v>1.6520374715400092</v>
      </c>
      <c r="I42" s="7">
        <v>0.54091936979542699</v>
      </c>
      <c r="J42" s="7">
        <v>1.6520374715400092</v>
      </c>
    </row>
    <row r="43" spans="2:10" x14ac:dyDescent="0.25">
      <c r="B43" s="7" t="s">
        <v>78</v>
      </c>
      <c r="C43" s="7">
        <v>2.3648162696947215</v>
      </c>
      <c r="D43" s="7">
        <v>0.57570665282691413</v>
      </c>
      <c r="E43" s="7">
        <v>4.1076757721709045</v>
      </c>
      <c r="F43" s="12">
        <v>4.5291199833788626E-3</v>
      </c>
      <c r="G43" s="7">
        <v>1.0034863566168923</v>
      </c>
      <c r="H43" s="7">
        <v>3.7261461827725508</v>
      </c>
      <c r="I43" s="7">
        <v>1.0034863566168923</v>
      </c>
      <c r="J43" s="7">
        <v>3.7261461827725508</v>
      </c>
    </row>
    <row r="44" spans="2:10" ht="15.75" thickBot="1" x14ac:dyDescent="0.3">
      <c r="B44" s="8" t="s">
        <v>80</v>
      </c>
      <c r="C44" s="8">
        <v>-5.9339105109399126</v>
      </c>
      <c r="D44" s="8">
        <v>2.8574130309328925</v>
      </c>
      <c r="E44" s="8">
        <v>-2.0766723069792263</v>
      </c>
      <c r="F44" s="8">
        <v>7.6459861279752073E-2</v>
      </c>
      <c r="G44" s="8">
        <v>-12.690618660701075</v>
      </c>
      <c r="H44" s="8">
        <v>0.82279763882124968</v>
      </c>
      <c r="I44" s="8">
        <v>-12.690618660701075</v>
      </c>
      <c r="J44" s="8">
        <v>0.82279763882124968</v>
      </c>
    </row>
    <row r="47" spans="2:10" x14ac:dyDescent="0.25">
      <c r="B47" s="56" t="s">
        <v>83</v>
      </c>
      <c r="C47" s="56"/>
      <c r="D47" s="56"/>
      <c r="E47" s="56"/>
      <c r="F47" s="56"/>
      <c r="G47" s="56"/>
      <c r="H47" s="56"/>
      <c r="I47" s="56"/>
    </row>
    <row r="48" spans="2:10" x14ac:dyDescent="0.25">
      <c r="B48" s="56"/>
      <c r="C48" s="56"/>
      <c r="D48" s="56"/>
      <c r="E48" s="56"/>
      <c r="F48" s="56"/>
      <c r="G48" s="56"/>
      <c r="H48" s="56"/>
      <c r="I48" s="56"/>
    </row>
    <row r="49" spans="2:9" x14ac:dyDescent="0.25">
      <c r="B49" s="56"/>
      <c r="C49" s="56"/>
      <c r="D49" s="56"/>
      <c r="E49" s="56"/>
      <c r="F49" s="56"/>
      <c r="G49" s="56"/>
      <c r="H49" s="56"/>
      <c r="I49" s="56"/>
    </row>
  </sheetData>
  <mergeCells count="3">
    <mergeCell ref="E19:F20"/>
    <mergeCell ref="B47:I49"/>
    <mergeCell ref="J2:N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E0C9-6FDD-4FD2-94E3-19E57F8C6208}">
  <dimension ref="B3:M17"/>
  <sheetViews>
    <sheetView workbookViewId="0">
      <selection activeCell="M29" sqref="M29"/>
    </sheetView>
  </sheetViews>
  <sheetFormatPr defaultRowHeight="15" x14ac:dyDescent="0.25"/>
  <cols>
    <col min="2" max="2" width="9.7109375" bestFit="1" customWidth="1"/>
    <col min="3" max="3" width="14.85546875" customWidth="1"/>
    <col min="4" max="4" width="13.7109375" customWidth="1"/>
    <col min="5" max="5" width="11.7109375" customWidth="1"/>
    <col min="6" max="7" width="15" customWidth="1"/>
    <col min="8" max="8" width="14.85546875" customWidth="1"/>
    <col min="9" max="9" width="14" customWidth="1"/>
    <col min="10" max="10" width="14.7109375" customWidth="1"/>
    <col min="11" max="11" width="14.85546875" customWidth="1"/>
    <col min="12" max="12" width="14.42578125" customWidth="1"/>
    <col min="13" max="13" width="15.5703125" customWidth="1"/>
  </cols>
  <sheetData>
    <row r="3" spans="2:13" ht="75" x14ac:dyDescent="0.25">
      <c r="B3" s="3" t="s">
        <v>12</v>
      </c>
      <c r="C3" s="2" t="s">
        <v>13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 t="s">
        <v>38</v>
      </c>
      <c r="J3" s="2" t="s">
        <v>35</v>
      </c>
      <c r="K3" s="2" t="s">
        <v>36</v>
      </c>
      <c r="L3" s="2" t="s">
        <v>37</v>
      </c>
      <c r="M3" s="2" t="s">
        <v>39</v>
      </c>
    </row>
    <row r="4" spans="2:13" x14ac:dyDescent="0.25">
      <c r="B4" s="6">
        <v>43676</v>
      </c>
      <c r="C4" s="4">
        <v>50</v>
      </c>
      <c r="D4" s="11">
        <v>17</v>
      </c>
      <c r="E4" s="11">
        <v>25</v>
      </c>
      <c r="F4" s="11">
        <v>25</v>
      </c>
      <c r="G4" s="11">
        <v>20</v>
      </c>
      <c r="H4" s="11">
        <v>15</v>
      </c>
      <c r="I4" s="11">
        <v>25</v>
      </c>
      <c r="J4" s="11">
        <v>45</v>
      </c>
      <c r="K4" s="11">
        <v>8</v>
      </c>
      <c r="L4" s="11">
        <v>10</v>
      </c>
      <c r="M4" s="11">
        <v>9</v>
      </c>
    </row>
    <row r="5" spans="2:13" x14ac:dyDescent="0.25">
      <c r="B5" s="6">
        <v>43677</v>
      </c>
      <c r="C5" s="4">
        <v>40</v>
      </c>
      <c r="D5" s="11">
        <v>10</v>
      </c>
      <c r="E5" s="11">
        <v>20</v>
      </c>
      <c r="F5" s="11">
        <v>10</v>
      </c>
      <c r="G5" s="11">
        <v>30</v>
      </c>
      <c r="H5" s="11">
        <v>18</v>
      </c>
      <c r="I5" s="11">
        <v>22</v>
      </c>
      <c r="J5" s="11">
        <v>50</v>
      </c>
      <c r="K5" s="11">
        <v>8</v>
      </c>
      <c r="L5" s="11">
        <v>10</v>
      </c>
      <c r="M5" s="11">
        <v>9</v>
      </c>
    </row>
    <row r="6" spans="2:13" x14ac:dyDescent="0.25">
      <c r="B6" s="6">
        <v>43678</v>
      </c>
      <c r="C6" s="4">
        <v>35</v>
      </c>
      <c r="D6" s="11">
        <v>25</v>
      </c>
      <c r="E6" s="11">
        <v>27</v>
      </c>
      <c r="F6" s="11">
        <v>20</v>
      </c>
      <c r="G6" s="11">
        <v>0</v>
      </c>
      <c r="H6" s="11">
        <v>25</v>
      </c>
      <c r="I6" s="11">
        <v>20</v>
      </c>
      <c r="J6" s="11">
        <v>35</v>
      </c>
      <c r="K6" s="11">
        <v>8</v>
      </c>
      <c r="L6" s="11">
        <v>8</v>
      </c>
      <c r="M6" s="11">
        <v>10</v>
      </c>
    </row>
    <row r="7" spans="2:13" x14ac:dyDescent="0.25">
      <c r="B7" s="6">
        <v>43679</v>
      </c>
      <c r="C7" s="4">
        <v>38</v>
      </c>
      <c r="D7" s="11">
        <v>10</v>
      </c>
      <c r="E7" s="11">
        <v>25</v>
      </c>
      <c r="F7" s="11">
        <v>15</v>
      </c>
      <c r="G7" s="11">
        <v>30</v>
      </c>
      <c r="H7" s="11">
        <v>20</v>
      </c>
      <c r="I7" s="11">
        <v>35</v>
      </c>
      <c r="J7" s="11">
        <v>35</v>
      </c>
      <c r="K7" s="11">
        <v>3</v>
      </c>
      <c r="L7" s="11">
        <v>5</v>
      </c>
      <c r="M7" s="11">
        <v>8</v>
      </c>
    </row>
    <row r="8" spans="2:13" x14ac:dyDescent="0.25">
      <c r="B8" s="6">
        <v>43682</v>
      </c>
      <c r="C8" s="4">
        <v>50</v>
      </c>
      <c r="D8" s="11">
        <v>10</v>
      </c>
      <c r="E8" s="11">
        <v>25</v>
      </c>
      <c r="F8" s="11">
        <v>25</v>
      </c>
      <c r="G8" s="11">
        <v>20</v>
      </c>
      <c r="H8" s="11">
        <v>30</v>
      </c>
      <c r="I8" s="11">
        <v>24</v>
      </c>
      <c r="J8" s="11">
        <v>50</v>
      </c>
      <c r="K8" s="11">
        <v>5</v>
      </c>
      <c r="L8" s="11">
        <v>5</v>
      </c>
      <c r="M8" s="11">
        <v>8</v>
      </c>
    </row>
    <row r="9" spans="2:13" x14ac:dyDescent="0.25">
      <c r="B9" s="6">
        <v>43683</v>
      </c>
      <c r="C9" s="4">
        <v>35</v>
      </c>
      <c r="D9" s="11">
        <v>15</v>
      </c>
      <c r="E9" s="11">
        <v>27</v>
      </c>
      <c r="F9" s="11">
        <v>15</v>
      </c>
      <c r="G9" s="11">
        <v>30</v>
      </c>
      <c r="H9" s="11">
        <v>15</v>
      </c>
      <c r="I9" s="11">
        <v>20</v>
      </c>
      <c r="J9" s="11">
        <v>40</v>
      </c>
      <c r="K9" s="11">
        <v>5</v>
      </c>
      <c r="L9" s="11">
        <v>10</v>
      </c>
      <c r="M9" s="11">
        <v>8</v>
      </c>
    </row>
    <row r="10" spans="2:13" x14ac:dyDescent="0.25">
      <c r="B10" s="6">
        <v>43684</v>
      </c>
      <c r="C10" s="4">
        <v>29</v>
      </c>
      <c r="D10" s="11">
        <v>5</v>
      </c>
      <c r="E10" s="11">
        <v>25</v>
      </c>
      <c r="F10" s="11">
        <v>20</v>
      </c>
      <c r="G10" s="11">
        <v>20</v>
      </c>
      <c r="H10" s="11">
        <v>25</v>
      </c>
      <c r="I10" s="11">
        <v>15</v>
      </c>
      <c r="J10" s="11">
        <v>45</v>
      </c>
      <c r="K10" s="11">
        <v>3</v>
      </c>
      <c r="L10" s="11">
        <v>12</v>
      </c>
      <c r="M10" s="11">
        <v>9</v>
      </c>
    </row>
    <row r="11" spans="2:13" x14ac:dyDescent="0.25">
      <c r="B11" s="6">
        <v>43685</v>
      </c>
      <c r="C11" s="4">
        <v>32</v>
      </c>
      <c r="D11" s="11">
        <v>15</v>
      </c>
      <c r="E11" s="11">
        <v>30</v>
      </c>
      <c r="F11" s="11">
        <v>25</v>
      </c>
      <c r="G11" s="11">
        <v>0</v>
      </c>
      <c r="H11" s="11">
        <v>25</v>
      </c>
      <c r="I11" s="11">
        <v>23</v>
      </c>
      <c r="J11" s="11">
        <v>35</v>
      </c>
      <c r="K11" s="11">
        <v>5</v>
      </c>
      <c r="L11" s="11">
        <v>10</v>
      </c>
      <c r="M11" s="11">
        <v>8</v>
      </c>
    </row>
    <row r="12" spans="2:13" x14ac:dyDescent="0.25">
      <c r="B12" s="6">
        <v>43689</v>
      </c>
      <c r="C12" s="4">
        <v>28</v>
      </c>
      <c r="D12" s="11">
        <v>10</v>
      </c>
      <c r="E12" s="11">
        <v>25</v>
      </c>
      <c r="F12" s="11">
        <v>20</v>
      </c>
      <c r="G12" s="11">
        <v>30</v>
      </c>
      <c r="H12" s="11">
        <v>15</v>
      </c>
      <c r="I12" s="11">
        <v>27</v>
      </c>
      <c r="J12" s="11">
        <v>35</v>
      </c>
      <c r="K12" s="11">
        <v>3</v>
      </c>
      <c r="L12" s="11">
        <v>5</v>
      </c>
      <c r="M12" s="11">
        <v>8</v>
      </c>
    </row>
    <row r="13" spans="2:13" x14ac:dyDescent="0.25">
      <c r="B13" s="6">
        <v>43690</v>
      </c>
      <c r="C13" s="4">
        <v>41</v>
      </c>
      <c r="D13" s="11">
        <v>8</v>
      </c>
      <c r="E13" s="11">
        <v>27</v>
      </c>
      <c r="F13" s="11">
        <v>20</v>
      </c>
      <c r="G13" s="11">
        <v>20</v>
      </c>
      <c r="H13" s="11">
        <v>20</v>
      </c>
      <c r="I13" s="11">
        <v>20</v>
      </c>
      <c r="J13" s="11">
        <v>45</v>
      </c>
      <c r="K13" s="11">
        <v>8</v>
      </c>
      <c r="L13" s="11">
        <v>15</v>
      </c>
      <c r="M13" s="11">
        <v>8</v>
      </c>
    </row>
    <row r="14" spans="2:13" x14ac:dyDescent="0.25">
      <c r="B14" s="6">
        <v>43691</v>
      </c>
      <c r="C14" s="4">
        <v>30</v>
      </c>
      <c r="D14" s="11">
        <v>10</v>
      </c>
      <c r="E14" s="11">
        <v>20</v>
      </c>
      <c r="F14" s="11">
        <v>15</v>
      </c>
      <c r="G14" s="11">
        <v>25</v>
      </c>
      <c r="H14" s="11">
        <v>15</v>
      </c>
      <c r="I14" s="11">
        <v>30</v>
      </c>
      <c r="J14" s="11">
        <v>40</v>
      </c>
      <c r="K14" s="11">
        <v>5</v>
      </c>
      <c r="L14" s="11">
        <v>10</v>
      </c>
      <c r="M14" s="11">
        <v>10</v>
      </c>
    </row>
    <row r="15" spans="2:13" x14ac:dyDescent="0.25">
      <c r="B15" s="6">
        <v>43692</v>
      </c>
      <c r="C15" s="4">
        <v>55</v>
      </c>
      <c r="D15" s="11">
        <v>15</v>
      </c>
      <c r="E15" s="11">
        <v>25</v>
      </c>
      <c r="F15" s="11">
        <v>20</v>
      </c>
      <c r="G15" s="11">
        <v>20</v>
      </c>
      <c r="H15" s="11">
        <v>25</v>
      </c>
      <c r="I15" s="11">
        <v>25</v>
      </c>
      <c r="J15" s="11">
        <v>45</v>
      </c>
      <c r="K15" s="11">
        <v>8</v>
      </c>
      <c r="L15" s="11">
        <v>15</v>
      </c>
      <c r="M15" s="11">
        <v>10</v>
      </c>
    </row>
    <row r="16" spans="2:13" x14ac:dyDescent="0.25">
      <c r="B16" s="6">
        <v>43693</v>
      </c>
      <c r="C16" s="4">
        <v>24</v>
      </c>
      <c r="D16" s="11">
        <v>12</v>
      </c>
      <c r="E16" s="11">
        <v>20</v>
      </c>
      <c r="F16" s="11">
        <v>10</v>
      </c>
      <c r="G16" s="11">
        <v>30</v>
      </c>
      <c r="H16" s="11">
        <v>15</v>
      </c>
      <c r="I16" s="11">
        <v>35</v>
      </c>
      <c r="J16" s="11">
        <v>35</v>
      </c>
      <c r="K16" s="11">
        <v>3</v>
      </c>
      <c r="L16" s="11">
        <v>5</v>
      </c>
      <c r="M16" s="11">
        <v>8</v>
      </c>
    </row>
    <row r="17" spans="4:13" x14ac:dyDescent="0.25">
      <c r="D17" s="26">
        <f>SUM(D4:D16)</f>
        <v>162</v>
      </c>
      <c r="E17" s="26">
        <f t="shared" ref="E17:M17" si="0">SUM(E4:E16)</f>
        <v>321</v>
      </c>
      <c r="F17" s="26">
        <f t="shared" si="0"/>
        <v>240</v>
      </c>
      <c r="G17" s="26">
        <f t="shared" si="0"/>
        <v>275</v>
      </c>
      <c r="H17" s="26">
        <f t="shared" si="0"/>
        <v>263</v>
      </c>
      <c r="I17" s="26">
        <f t="shared" si="0"/>
        <v>321</v>
      </c>
      <c r="J17" s="26">
        <f t="shared" si="0"/>
        <v>535</v>
      </c>
      <c r="K17" s="26">
        <f t="shared" si="0"/>
        <v>72</v>
      </c>
      <c r="L17" s="26">
        <f t="shared" si="0"/>
        <v>120</v>
      </c>
      <c r="M17" s="26">
        <f t="shared" si="0"/>
        <v>113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6140-3502-4842-9000-FA98B99DFABE}">
  <dimension ref="B6:N24"/>
  <sheetViews>
    <sheetView workbookViewId="0">
      <selection activeCell="L23" sqref="L23"/>
    </sheetView>
  </sheetViews>
  <sheetFormatPr defaultRowHeight="15" x14ac:dyDescent="0.25"/>
  <cols>
    <col min="2" max="2" width="9.7109375" bestFit="1" customWidth="1"/>
    <col min="5" max="5" width="10.7109375" customWidth="1"/>
    <col min="6" max="6" width="9.140625" customWidth="1"/>
    <col min="9" max="9" width="3.7109375" customWidth="1"/>
  </cols>
  <sheetData>
    <row r="6" spans="2:14" x14ac:dyDescent="0.25">
      <c r="I6" s="28"/>
    </row>
    <row r="7" spans="2:14" ht="60" x14ac:dyDescent="0.25">
      <c r="B7" s="3" t="s">
        <v>12</v>
      </c>
      <c r="C7" s="2" t="s">
        <v>13</v>
      </c>
      <c r="E7" s="29" t="s">
        <v>86</v>
      </c>
      <c r="F7" s="29" t="s">
        <v>87</v>
      </c>
      <c r="G7" s="29" t="s">
        <v>88</v>
      </c>
      <c r="H7" s="29" t="s">
        <v>89</v>
      </c>
      <c r="I7" s="28"/>
      <c r="K7" s="29" t="s">
        <v>90</v>
      </c>
      <c r="L7" s="29" t="s">
        <v>91</v>
      </c>
      <c r="M7" s="29" t="s">
        <v>88</v>
      </c>
      <c r="N7" s="29" t="s">
        <v>89</v>
      </c>
    </row>
    <row r="8" spans="2:14" x14ac:dyDescent="0.25">
      <c r="B8" s="6">
        <v>43676</v>
      </c>
      <c r="C8" s="4">
        <v>50</v>
      </c>
      <c r="E8" s="30"/>
      <c r="F8" s="5">
        <v>11.5</v>
      </c>
      <c r="G8" s="5">
        <v>37.604999999999997</v>
      </c>
      <c r="H8" s="5">
        <v>0</v>
      </c>
      <c r="I8" s="28"/>
      <c r="K8" s="4">
        <v>50</v>
      </c>
      <c r="L8" s="5">
        <v>37.46153846153846</v>
      </c>
      <c r="M8" s="5">
        <v>68.051538461538456</v>
      </c>
      <c r="N8" s="5">
        <v>6.8715384615384565</v>
      </c>
    </row>
    <row r="9" spans="2:14" x14ac:dyDescent="0.25">
      <c r="B9" s="6">
        <v>43677</v>
      </c>
      <c r="C9" s="4">
        <v>40</v>
      </c>
      <c r="E9" s="5">
        <f>ABS(C8-C9)</f>
        <v>10</v>
      </c>
      <c r="F9" s="5">
        <v>11.5</v>
      </c>
      <c r="G9" s="5">
        <v>37.604999999999997</v>
      </c>
      <c r="H9" s="5">
        <v>0</v>
      </c>
      <c r="I9" s="28"/>
      <c r="K9" s="4">
        <v>40</v>
      </c>
      <c r="L9" s="5">
        <v>37.46153846153846</v>
      </c>
      <c r="M9" s="5">
        <v>68.051538461538456</v>
      </c>
      <c r="N9" s="5">
        <v>6.8715384615384565</v>
      </c>
    </row>
    <row r="10" spans="2:14" x14ac:dyDescent="0.25">
      <c r="B10" s="6">
        <v>43678</v>
      </c>
      <c r="C10" s="4">
        <v>35</v>
      </c>
      <c r="E10" s="5">
        <f t="shared" ref="E10:E20" si="0">ABS(C9-C10)</f>
        <v>5</v>
      </c>
      <c r="F10" s="5">
        <v>11.5</v>
      </c>
      <c r="G10" s="5">
        <v>37.604999999999997</v>
      </c>
      <c r="H10" s="5">
        <v>0</v>
      </c>
      <c r="I10" s="28"/>
      <c r="K10" s="4">
        <v>35</v>
      </c>
      <c r="L10" s="5">
        <v>37.46153846153846</v>
      </c>
      <c r="M10" s="5">
        <v>68.051538461538456</v>
      </c>
      <c r="N10" s="5">
        <v>6.8715384615384565</v>
      </c>
    </row>
    <row r="11" spans="2:14" x14ac:dyDescent="0.25">
      <c r="B11" s="6">
        <v>43679</v>
      </c>
      <c r="C11" s="4">
        <v>38</v>
      </c>
      <c r="E11" s="5">
        <f t="shared" si="0"/>
        <v>3</v>
      </c>
      <c r="F11" s="5">
        <v>11.5</v>
      </c>
      <c r="G11" s="5">
        <v>37.604999999999997</v>
      </c>
      <c r="H11" s="5">
        <v>0</v>
      </c>
      <c r="I11" s="28"/>
      <c r="K11" s="4">
        <v>38</v>
      </c>
      <c r="L11" s="5">
        <v>37.46153846153846</v>
      </c>
      <c r="M11" s="5">
        <v>68.051538461538456</v>
      </c>
      <c r="N11" s="5">
        <v>6.8715384615384565</v>
      </c>
    </row>
    <row r="12" spans="2:14" x14ac:dyDescent="0.25">
      <c r="B12" s="6">
        <v>43682</v>
      </c>
      <c r="C12" s="4">
        <v>50</v>
      </c>
      <c r="E12" s="5">
        <f t="shared" si="0"/>
        <v>12</v>
      </c>
      <c r="F12" s="5">
        <v>11.5</v>
      </c>
      <c r="G12" s="5">
        <v>37.604999999999997</v>
      </c>
      <c r="H12" s="5">
        <v>0</v>
      </c>
      <c r="I12" s="28"/>
      <c r="K12" s="4">
        <v>50</v>
      </c>
      <c r="L12" s="5">
        <v>37.46153846153846</v>
      </c>
      <c r="M12" s="5">
        <v>68.051538461538456</v>
      </c>
      <c r="N12" s="5">
        <v>6.8715384615384565</v>
      </c>
    </row>
    <row r="13" spans="2:14" x14ac:dyDescent="0.25">
      <c r="B13" s="6">
        <v>43683</v>
      </c>
      <c r="C13" s="4">
        <v>35</v>
      </c>
      <c r="E13" s="5">
        <f t="shared" si="0"/>
        <v>15</v>
      </c>
      <c r="F13" s="5">
        <v>11.5</v>
      </c>
      <c r="G13" s="5">
        <v>37.604999999999997</v>
      </c>
      <c r="H13" s="5">
        <v>0</v>
      </c>
      <c r="I13" s="28"/>
      <c r="K13" s="4">
        <v>35</v>
      </c>
      <c r="L13" s="5">
        <v>37.46153846153846</v>
      </c>
      <c r="M13" s="5">
        <v>68.051538461538456</v>
      </c>
      <c r="N13" s="5">
        <v>6.8715384615384565</v>
      </c>
    </row>
    <row r="14" spans="2:14" x14ac:dyDescent="0.25">
      <c r="B14" s="6">
        <v>43684</v>
      </c>
      <c r="C14" s="4">
        <v>29</v>
      </c>
      <c r="E14" s="5">
        <f t="shared" si="0"/>
        <v>6</v>
      </c>
      <c r="F14" s="5">
        <v>11.5</v>
      </c>
      <c r="G14" s="5">
        <v>37.604999999999997</v>
      </c>
      <c r="H14" s="5">
        <v>0</v>
      </c>
      <c r="I14" s="28"/>
      <c r="K14" s="4">
        <v>29</v>
      </c>
      <c r="L14" s="5">
        <v>37.46153846153846</v>
      </c>
      <c r="M14" s="5">
        <v>68.051538461538456</v>
      </c>
      <c r="N14" s="5">
        <v>6.8715384615384565</v>
      </c>
    </row>
    <row r="15" spans="2:14" x14ac:dyDescent="0.25">
      <c r="B15" s="6">
        <v>43685</v>
      </c>
      <c r="C15" s="4">
        <v>32</v>
      </c>
      <c r="E15" s="5">
        <f t="shared" si="0"/>
        <v>3</v>
      </c>
      <c r="F15" s="5">
        <v>11.5</v>
      </c>
      <c r="G15" s="5">
        <v>37.604999999999997</v>
      </c>
      <c r="H15" s="5">
        <v>0</v>
      </c>
      <c r="I15" s="28"/>
      <c r="K15" s="4">
        <v>32</v>
      </c>
      <c r="L15" s="5">
        <v>37.46153846153846</v>
      </c>
      <c r="M15" s="5">
        <v>68.051538461538456</v>
      </c>
      <c r="N15" s="5">
        <v>6.8715384615384565</v>
      </c>
    </row>
    <row r="16" spans="2:14" x14ac:dyDescent="0.25">
      <c r="B16" s="6">
        <v>43689</v>
      </c>
      <c r="C16" s="4">
        <v>28</v>
      </c>
      <c r="E16" s="5">
        <f t="shared" si="0"/>
        <v>4</v>
      </c>
      <c r="F16" s="5">
        <v>11.5</v>
      </c>
      <c r="G16" s="5">
        <v>37.604999999999997</v>
      </c>
      <c r="H16" s="5">
        <v>0</v>
      </c>
      <c r="I16" s="28"/>
      <c r="K16" s="4">
        <v>28</v>
      </c>
      <c r="L16" s="5">
        <v>37.46153846153846</v>
      </c>
      <c r="M16" s="5">
        <v>68.051538461538456</v>
      </c>
      <c r="N16" s="5">
        <v>6.8715384615384565</v>
      </c>
    </row>
    <row r="17" spans="2:14" x14ac:dyDescent="0.25">
      <c r="B17" s="6">
        <v>43690</v>
      </c>
      <c r="C17" s="4">
        <v>41</v>
      </c>
      <c r="E17" s="5">
        <f t="shared" si="0"/>
        <v>13</v>
      </c>
      <c r="F17" s="5">
        <v>11.5</v>
      </c>
      <c r="G17" s="5">
        <v>37.604999999999997</v>
      </c>
      <c r="H17" s="5">
        <v>0</v>
      </c>
      <c r="I17" s="28"/>
      <c r="K17" s="4">
        <v>41</v>
      </c>
      <c r="L17" s="5">
        <v>37.46153846153846</v>
      </c>
      <c r="M17" s="5">
        <v>68.051538461538456</v>
      </c>
      <c r="N17" s="5">
        <v>6.8715384615384565</v>
      </c>
    </row>
    <row r="18" spans="2:14" x14ac:dyDescent="0.25">
      <c r="B18" s="6">
        <v>43691</v>
      </c>
      <c r="C18" s="4">
        <v>30</v>
      </c>
      <c r="E18" s="5">
        <f t="shared" si="0"/>
        <v>11</v>
      </c>
      <c r="F18" s="5">
        <v>11.5</v>
      </c>
      <c r="G18" s="5">
        <v>37.604999999999997</v>
      </c>
      <c r="H18" s="5">
        <v>0</v>
      </c>
      <c r="I18" s="28"/>
      <c r="K18" s="4">
        <v>30</v>
      </c>
      <c r="L18" s="5">
        <v>37.46153846153846</v>
      </c>
      <c r="M18" s="5">
        <v>68.051538461538456</v>
      </c>
      <c r="N18" s="5">
        <v>6.8715384615384565</v>
      </c>
    </row>
    <row r="19" spans="2:14" x14ac:dyDescent="0.25">
      <c r="B19" s="6">
        <v>43692</v>
      </c>
      <c r="C19" s="4">
        <v>55</v>
      </c>
      <c r="E19" s="5">
        <f t="shared" si="0"/>
        <v>25</v>
      </c>
      <c r="F19" s="5">
        <v>11.5</v>
      </c>
      <c r="G19" s="5">
        <v>37.604999999999997</v>
      </c>
      <c r="H19" s="5">
        <v>0</v>
      </c>
      <c r="I19" s="28"/>
      <c r="K19" s="4">
        <v>55</v>
      </c>
      <c r="L19" s="5">
        <v>37.46153846153846</v>
      </c>
      <c r="M19" s="5">
        <v>68.051538461538456</v>
      </c>
      <c r="N19" s="5">
        <v>6.8715384615384565</v>
      </c>
    </row>
    <row r="20" spans="2:14" x14ac:dyDescent="0.25">
      <c r="B20" s="6">
        <v>43693</v>
      </c>
      <c r="C20" s="4">
        <v>24</v>
      </c>
      <c r="E20" s="5">
        <f t="shared" si="0"/>
        <v>31</v>
      </c>
      <c r="F20" s="5">
        <v>11.5</v>
      </c>
      <c r="G20" s="5">
        <v>37.604999999999997</v>
      </c>
      <c r="H20" s="5">
        <v>0</v>
      </c>
      <c r="I20" s="28"/>
      <c r="K20" s="4">
        <v>24</v>
      </c>
      <c r="L20" s="5">
        <v>37.46153846153846</v>
      </c>
      <c r="M20" s="5">
        <v>68.051538461538456</v>
      </c>
      <c r="N20" s="5">
        <v>6.8715384615384565</v>
      </c>
    </row>
    <row r="21" spans="2:14" x14ac:dyDescent="0.25">
      <c r="D21" s="27" t="s">
        <v>87</v>
      </c>
      <c r="E21" s="27">
        <f>AVERAGE(E9:E20)</f>
        <v>11.5</v>
      </c>
      <c r="I21" s="28"/>
      <c r="J21" s="27" t="s">
        <v>91</v>
      </c>
      <c r="K21" s="27">
        <f>AVERAGE(K8:K20)</f>
        <v>37.46153846153846</v>
      </c>
    </row>
    <row r="23" spans="2:14" x14ac:dyDescent="0.25">
      <c r="D23" t="s">
        <v>88</v>
      </c>
      <c r="E23">
        <f>3.27*E21</f>
        <v>37.604999999999997</v>
      </c>
      <c r="K23" t="s">
        <v>88</v>
      </c>
      <c r="L23">
        <f>K21 + (2.66 *E21)</f>
        <v>68.051538461538456</v>
      </c>
    </row>
    <row r="24" spans="2:14" x14ac:dyDescent="0.25">
      <c r="D24" t="s">
        <v>89</v>
      </c>
      <c r="E24">
        <v>0</v>
      </c>
      <c r="K24" t="s">
        <v>89</v>
      </c>
      <c r="L24">
        <f>K21 - (2.66 *E21)</f>
        <v>6.8715384615384565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0DE8-3CFD-41EF-80E1-C89DDA27BA15}">
  <dimension ref="B6:AF32"/>
  <sheetViews>
    <sheetView workbookViewId="0">
      <selection activeCell="B6" sqref="B6:B32"/>
    </sheetView>
  </sheetViews>
  <sheetFormatPr defaultRowHeight="15" x14ac:dyDescent="0.25"/>
  <cols>
    <col min="2" max="2" width="10.28515625" customWidth="1"/>
  </cols>
  <sheetData>
    <row r="6" spans="2:32" ht="60" x14ac:dyDescent="0.25">
      <c r="B6" s="2" t="s">
        <v>13</v>
      </c>
      <c r="C6" s="5" t="s">
        <v>86</v>
      </c>
      <c r="D6" s="5" t="s">
        <v>87</v>
      </c>
      <c r="E6" s="5" t="s">
        <v>88</v>
      </c>
      <c r="F6" s="5" t="s">
        <v>89</v>
      </c>
      <c r="H6" s="5" t="s">
        <v>90</v>
      </c>
      <c r="I6" s="5" t="s">
        <v>91</v>
      </c>
      <c r="J6" s="5" t="s">
        <v>88</v>
      </c>
      <c r="K6" s="5" t="s">
        <v>89</v>
      </c>
      <c r="W6" s="2" t="s">
        <v>13</v>
      </c>
      <c r="X6" s="5" t="s">
        <v>86</v>
      </c>
      <c r="Y6" s="5" t="s">
        <v>87</v>
      </c>
      <c r="Z6" s="5" t="s">
        <v>88</v>
      </c>
      <c r="AA6" s="5" t="s">
        <v>89</v>
      </c>
      <c r="AC6" s="5" t="s">
        <v>90</v>
      </c>
      <c r="AD6" s="5" t="s">
        <v>91</v>
      </c>
      <c r="AE6" s="5" t="s">
        <v>88</v>
      </c>
      <c r="AF6" s="5" t="s">
        <v>89</v>
      </c>
    </row>
    <row r="7" spans="2:32" x14ac:dyDescent="0.25">
      <c r="B7" s="4">
        <v>50</v>
      </c>
      <c r="C7" s="5"/>
      <c r="D7" s="5">
        <v>11.5</v>
      </c>
      <c r="E7" s="5">
        <v>37.604999999999997</v>
      </c>
      <c r="F7" s="5">
        <v>0</v>
      </c>
      <c r="H7" s="5">
        <v>50</v>
      </c>
      <c r="I7" s="5">
        <v>37.46153846153846</v>
      </c>
      <c r="J7" s="5">
        <v>68.051538461538456</v>
      </c>
      <c r="K7" s="5">
        <v>6.8715384615384565</v>
      </c>
      <c r="W7" s="31">
        <v>0</v>
      </c>
      <c r="X7" s="5"/>
      <c r="Y7" s="5">
        <v>7.916666666666667</v>
      </c>
      <c r="Z7" s="5">
        <f>3.27*Y7</f>
        <v>25.887500000000003</v>
      </c>
      <c r="AA7" s="5">
        <v>0</v>
      </c>
      <c r="AC7" s="31">
        <v>0</v>
      </c>
      <c r="AD7" s="5">
        <v>12</v>
      </c>
      <c r="AE7" s="5">
        <f>AC20+ (2.66*X20)</f>
        <v>33.058333333333337</v>
      </c>
      <c r="AF7" s="5">
        <f>AC20-(2.66*X20)</f>
        <v>-9.0583333333333336</v>
      </c>
    </row>
    <row r="8" spans="2:32" x14ac:dyDescent="0.25">
      <c r="B8" s="4">
        <v>40</v>
      </c>
      <c r="C8" s="5">
        <v>10</v>
      </c>
      <c r="D8" s="5">
        <v>11.5</v>
      </c>
      <c r="E8" s="5">
        <v>37.604999999999997</v>
      </c>
      <c r="F8" s="5">
        <v>0</v>
      </c>
      <c r="H8" s="5">
        <v>40</v>
      </c>
      <c r="I8" s="5">
        <v>37.46153846153846</v>
      </c>
      <c r="J8" s="5">
        <v>68.051538461538456</v>
      </c>
      <c r="K8" s="5">
        <v>6.8715384615384565</v>
      </c>
      <c r="W8" s="31">
        <v>15</v>
      </c>
      <c r="X8" s="5">
        <f t="shared" ref="X8:X19" si="0">ABS(W7-W8)</f>
        <v>15</v>
      </c>
      <c r="Y8" s="5">
        <v>7.916666666666667</v>
      </c>
      <c r="Z8" s="5">
        <f t="shared" ref="Z8:Z19" si="1">3.27*Y8</f>
        <v>25.887500000000003</v>
      </c>
      <c r="AA8" s="5">
        <v>0</v>
      </c>
      <c r="AC8" s="31">
        <v>15</v>
      </c>
      <c r="AD8" s="5">
        <v>12</v>
      </c>
      <c r="AE8" s="5">
        <v>33.058333333333337</v>
      </c>
      <c r="AF8" s="5">
        <v>-9.0583333333333336</v>
      </c>
    </row>
    <row r="9" spans="2:32" x14ac:dyDescent="0.25">
      <c r="B9" s="4">
        <v>35</v>
      </c>
      <c r="C9" s="5">
        <v>5</v>
      </c>
      <c r="D9" s="5">
        <v>11.5</v>
      </c>
      <c r="E9" s="5">
        <v>37.604999999999997</v>
      </c>
      <c r="F9" s="5">
        <v>0</v>
      </c>
      <c r="H9" s="5">
        <v>35</v>
      </c>
      <c r="I9" s="5">
        <v>37.46153846153846</v>
      </c>
      <c r="J9" s="5">
        <v>68.051538461538456</v>
      </c>
      <c r="K9" s="5">
        <v>6.8715384615384565</v>
      </c>
      <c r="W9" s="31">
        <v>25</v>
      </c>
      <c r="X9" s="5">
        <f t="shared" si="0"/>
        <v>10</v>
      </c>
      <c r="Y9" s="5">
        <v>7.916666666666667</v>
      </c>
      <c r="Z9" s="5">
        <f t="shared" si="1"/>
        <v>25.887500000000003</v>
      </c>
      <c r="AA9" s="5">
        <v>0</v>
      </c>
      <c r="AC9" s="31">
        <v>25</v>
      </c>
      <c r="AD9" s="5">
        <v>12</v>
      </c>
      <c r="AE9" s="5">
        <v>33.058333333333337</v>
      </c>
      <c r="AF9" s="5">
        <v>-9.0583333333333336</v>
      </c>
    </row>
    <row r="10" spans="2:32" x14ac:dyDescent="0.25">
      <c r="B10" s="4">
        <v>38</v>
      </c>
      <c r="C10" s="5">
        <v>3</v>
      </c>
      <c r="D10" s="5">
        <v>11.5</v>
      </c>
      <c r="E10" s="5">
        <v>37.604999999999997</v>
      </c>
      <c r="F10" s="5">
        <v>0</v>
      </c>
      <c r="H10" s="5">
        <v>38</v>
      </c>
      <c r="I10" s="5">
        <v>37.46153846153846</v>
      </c>
      <c r="J10" s="5">
        <v>68.051538461538456</v>
      </c>
      <c r="K10" s="5">
        <v>6.8715384615384565</v>
      </c>
      <c r="W10" s="31">
        <v>15</v>
      </c>
      <c r="X10" s="5">
        <f t="shared" si="0"/>
        <v>10</v>
      </c>
      <c r="Y10" s="5">
        <v>7.916666666666667</v>
      </c>
      <c r="Z10" s="5">
        <f t="shared" si="1"/>
        <v>25.887500000000003</v>
      </c>
      <c r="AA10" s="5">
        <v>0</v>
      </c>
      <c r="AC10" s="31">
        <v>15</v>
      </c>
      <c r="AD10" s="5">
        <v>12</v>
      </c>
      <c r="AE10" s="5">
        <v>33.058333333333337</v>
      </c>
      <c r="AF10" s="5">
        <v>-9.0583333333333336</v>
      </c>
    </row>
    <row r="11" spans="2:32" x14ac:dyDescent="0.25">
      <c r="B11" s="4">
        <v>50</v>
      </c>
      <c r="C11" s="5">
        <v>12</v>
      </c>
      <c r="D11" s="5">
        <v>11.5</v>
      </c>
      <c r="E11" s="5">
        <v>37.604999999999997</v>
      </c>
      <c r="F11" s="5">
        <v>0</v>
      </c>
      <c r="H11" s="5">
        <v>50</v>
      </c>
      <c r="I11" s="5">
        <v>37.46153846153846</v>
      </c>
      <c r="J11" s="5">
        <v>68.051538461538456</v>
      </c>
      <c r="K11" s="5">
        <v>6.8715384615384565</v>
      </c>
      <c r="W11" s="31">
        <v>12</v>
      </c>
      <c r="X11" s="5">
        <f t="shared" si="0"/>
        <v>3</v>
      </c>
      <c r="Y11" s="5">
        <v>7.916666666666667</v>
      </c>
      <c r="Z11" s="5">
        <f t="shared" si="1"/>
        <v>25.887500000000003</v>
      </c>
      <c r="AA11" s="5">
        <v>0</v>
      </c>
      <c r="AC11" s="31">
        <v>12</v>
      </c>
      <c r="AD11" s="5">
        <v>12</v>
      </c>
      <c r="AE11" s="5">
        <v>33.058333333333337</v>
      </c>
      <c r="AF11" s="5">
        <v>-9.0583333333333336</v>
      </c>
    </row>
    <row r="12" spans="2:32" x14ac:dyDescent="0.25">
      <c r="B12" s="4">
        <v>35</v>
      </c>
      <c r="C12" s="5">
        <v>15</v>
      </c>
      <c r="D12" s="5">
        <v>11.5</v>
      </c>
      <c r="E12" s="5">
        <v>37.604999999999997</v>
      </c>
      <c r="F12" s="5">
        <v>0</v>
      </c>
      <c r="H12" s="5">
        <v>35</v>
      </c>
      <c r="I12" s="5">
        <v>37.46153846153846</v>
      </c>
      <c r="J12" s="5">
        <v>68.051538461538456</v>
      </c>
      <c r="K12" s="5">
        <v>6.8715384615384565</v>
      </c>
      <c r="W12" s="31">
        <v>10</v>
      </c>
      <c r="X12" s="5">
        <f t="shared" si="0"/>
        <v>2</v>
      </c>
      <c r="Y12" s="5">
        <v>7.916666666666667</v>
      </c>
      <c r="Z12" s="5">
        <f t="shared" si="1"/>
        <v>25.887500000000003</v>
      </c>
      <c r="AA12" s="5">
        <v>0</v>
      </c>
      <c r="AC12" s="31">
        <v>10</v>
      </c>
      <c r="AD12" s="5">
        <v>12</v>
      </c>
      <c r="AE12" s="5">
        <v>33.058333333333337</v>
      </c>
      <c r="AF12" s="5">
        <v>-9.0583333333333336</v>
      </c>
    </row>
    <row r="13" spans="2:32" x14ac:dyDescent="0.25">
      <c r="B13" s="4">
        <v>29</v>
      </c>
      <c r="C13" s="5">
        <v>6</v>
      </c>
      <c r="D13" s="5">
        <v>11.5</v>
      </c>
      <c r="E13" s="5">
        <v>37.604999999999997</v>
      </c>
      <c r="F13" s="5">
        <v>0</v>
      </c>
      <c r="H13" s="5">
        <v>29</v>
      </c>
      <c r="I13" s="5">
        <v>37.46153846153846</v>
      </c>
      <c r="J13" s="5">
        <v>68.051538461538456</v>
      </c>
      <c r="K13" s="5">
        <v>6.8715384615384565</v>
      </c>
      <c r="W13" s="31">
        <v>15</v>
      </c>
      <c r="X13" s="5">
        <f t="shared" si="0"/>
        <v>5</v>
      </c>
      <c r="Y13" s="5">
        <v>7.916666666666667</v>
      </c>
      <c r="Z13" s="5">
        <f t="shared" si="1"/>
        <v>25.887500000000003</v>
      </c>
      <c r="AA13" s="5">
        <v>0</v>
      </c>
      <c r="AC13" s="31">
        <v>15</v>
      </c>
      <c r="AD13" s="5">
        <v>12</v>
      </c>
      <c r="AE13" s="5">
        <v>33.058333333333337</v>
      </c>
      <c r="AF13" s="5">
        <v>-9.0583333333333336</v>
      </c>
    </row>
    <row r="14" spans="2:32" x14ac:dyDescent="0.25">
      <c r="B14" s="4">
        <v>32</v>
      </c>
      <c r="C14" s="5">
        <v>3</v>
      </c>
      <c r="D14" s="5">
        <v>11.5</v>
      </c>
      <c r="E14" s="5">
        <v>37.604999999999997</v>
      </c>
      <c r="F14" s="5">
        <v>0</v>
      </c>
      <c r="H14" s="5">
        <v>32</v>
      </c>
      <c r="I14" s="5">
        <v>37.46153846153846</v>
      </c>
      <c r="J14" s="5">
        <v>68.051538461538456</v>
      </c>
      <c r="K14" s="5">
        <v>6.8715384615384565</v>
      </c>
      <c r="W14" s="31">
        <v>20</v>
      </c>
      <c r="X14" s="5">
        <f t="shared" si="0"/>
        <v>5</v>
      </c>
      <c r="Y14" s="5">
        <v>7.916666666666667</v>
      </c>
      <c r="Z14" s="5">
        <f t="shared" si="1"/>
        <v>25.887500000000003</v>
      </c>
      <c r="AA14" s="5">
        <v>0</v>
      </c>
      <c r="AC14" s="31">
        <v>20</v>
      </c>
      <c r="AD14" s="5">
        <v>12</v>
      </c>
      <c r="AE14" s="5">
        <v>33.058333333333337</v>
      </c>
      <c r="AF14" s="5">
        <v>-9.0583333333333336</v>
      </c>
    </row>
    <row r="15" spans="2:32" x14ac:dyDescent="0.25">
      <c r="B15" s="4">
        <v>28</v>
      </c>
      <c r="C15" s="5">
        <v>4</v>
      </c>
      <c r="D15" s="5">
        <v>11.5</v>
      </c>
      <c r="E15" s="5">
        <v>37.604999999999997</v>
      </c>
      <c r="F15" s="5">
        <v>0</v>
      </c>
      <c r="H15" s="5">
        <v>28</v>
      </c>
      <c r="I15" s="5">
        <v>37.46153846153846</v>
      </c>
      <c r="J15" s="5">
        <v>68.051538461538456</v>
      </c>
      <c r="K15" s="5">
        <v>6.8715384615384565</v>
      </c>
      <c r="W15" s="31">
        <v>12</v>
      </c>
      <c r="X15" s="5">
        <f t="shared" si="0"/>
        <v>8</v>
      </c>
      <c r="Y15" s="5">
        <v>7.916666666666667</v>
      </c>
      <c r="Z15" s="5">
        <f t="shared" si="1"/>
        <v>25.887500000000003</v>
      </c>
      <c r="AA15" s="5">
        <v>0</v>
      </c>
      <c r="AC15" s="31">
        <v>12</v>
      </c>
      <c r="AD15" s="5">
        <v>12</v>
      </c>
      <c r="AE15" s="5">
        <v>33.058333333333337</v>
      </c>
      <c r="AF15" s="5">
        <v>-9.0583333333333336</v>
      </c>
    </row>
    <row r="16" spans="2:32" x14ac:dyDescent="0.25">
      <c r="B16" s="4">
        <v>41</v>
      </c>
      <c r="C16" s="5">
        <v>13</v>
      </c>
      <c r="D16" s="5">
        <v>11.5</v>
      </c>
      <c r="E16" s="5">
        <v>37.604999999999997</v>
      </c>
      <c r="F16" s="5">
        <v>0</v>
      </c>
      <c r="H16" s="5">
        <v>41</v>
      </c>
      <c r="I16" s="5">
        <v>37.46153846153846</v>
      </c>
      <c r="J16" s="5">
        <v>68.051538461538456</v>
      </c>
      <c r="K16" s="5">
        <v>6.8715384615384565</v>
      </c>
      <c r="W16" s="31">
        <v>0</v>
      </c>
      <c r="X16" s="5">
        <f t="shared" si="0"/>
        <v>12</v>
      </c>
      <c r="Y16" s="5">
        <v>7.916666666666667</v>
      </c>
      <c r="Z16" s="5">
        <f t="shared" si="1"/>
        <v>25.887500000000003</v>
      </c>
      <c r="AA16" s="5">
        <v>0</v>
      </c>
      <c r="AC16" s="31">
        <v>0</v>
      </c>
      <c r="AD16" s="5">
        <v>12</v>
      </c>
      <c r="AE16" s="5">
        <v>33.058333333333337</v>
      </c>
      <c r="AF16" s="5">
        <v>-9.0583333333333336</v>
      </c>
    </row>
    <row r="17" spans="2:32" x14ac:dyDescent="0.25">
      <c r="B17" s="4">
        <v>30</v>
      </c>
      <c r="C17" s="5">
        <v>11</v>
      </c>
      <c r="D17" s="5">
        <v>11.5</v>
      </c>
      <c r="E17" s="5">
        <v>37.604999999999997</v>
      </c>
      <c r="F17" s="5">
        <v>0</v>
      </c>
      <c r="H17" s="5">
        <v>30</v>
      </c>
      <c r="I17" s="5">
        <v>37.46153846153846</v>
      </c>
      <c r="J17" s="5">
        <v>68.051538461538456</v>
      </c>
      <c r="K17" s="5">
        <v>6.8715384615384565</v>
      </c>
      <c r="W17" s="31">
        <v>15</v>
      </c>
      <c r="X17" s="5">
        <f t="shared" si="0"/>
        <v>15</v>
      </c>
      <c r="Y17" s="5">
        <v>7.916666666666667</v>
      </c>
      <c r="Z17" s="5">
        <f t="shared" si="1"/>
        <v>25.887500000000003</v>
      </c>
      <c r="AA17" s="5">
        <v>0</v>
      </c>
      <c r="AC17" s="31">
        <v>15</v>
      </c>
      <c r="AD17" s="5">
        <v>12</v>
      </c>
      <c r="AE17" s="5">
        <v>33.058333333333337</v>
      </c>
      <c r="AF17" s="5">
        <v>-9.0583333333333336</v>
      </c>
    </row>
    <row r="18" spans="2:32" x14ac:dyDescent="0.25">
      <c r="B18" s="4">
        <v>55</v>
      </c>
      <c r="C18" s="5">
        <v>25</v>
      </c>
      <c r="D18" s="5">
        <v>11.5</v>
      </c>
      <c r="E18" s="5">
        <v>37.604999999999997</v>
      </c>
      <c r="F18" s="5">
        <v>0</v>
      </c>
      <c r="H18" s="5">
        <v>55</v>
      </c>
      <c r="I18" s="5">
        <v>37.46153846153846</v>
      </c>
      <c r="J18" s="5">
        <v>68.051538461538456</v>
      </c>
      <c r="K18" s="5">
        <v>6.8715384615384565</v>
      </c>
      <c r="W18" s="31">
        <v>12</v>
      </c>
      <c r="X18" s="5">
        <f t="shared" si="0"/>
        <v>3</v>
      </c>
      <c r="Y18" s="5">
        <v>7.916666666666667</v>
      </c>
      <c r="Z18" s="5">
        <f t="shared" si="1"/>
        <v>25.887500000000003</v>
      </c>
      <c r="AA18" s="5">
        <v>0</v>
      </c>
      <c r="AC18" s="31">
        <v>12</v>
      </c>
      <c r="AD18" s="5">
        <v>12</v>
      </c>
      <c r="AE18" s="5">
        <v>33.058333333333337</v>
      </c>
      <c r="AF18" s="5">
        <v>-9.0583333333333336</v>
      </c>
    </row>
    <row r="19" spans="2:32" x14ac:dyDescent="0.25">
      <c r="B19" s="4">
        <v>24</v>
      </c>
      <c r="C19" s="5">
        <v>31</v>
      </c>
      <c r="D19" s="5">
        <v>11.5</v>
      </c>
      <c r="E19" s="5">
        <v>37.604999999999997</v>
      </c>
      <c r="F19" s="5">
        <v>0</v>
      </c>
      <c r="H19" s="5">
        <v>24</v>
      </c>
      <c r="I19" s="5">
        <v>37.46153846153846</v>
      </c>
      <c r="J19" s="5">
        <v>68.051538461538456</v>
      </c>
      <c r="K19" s="5">
        <v>6.8715384615384565</v>
      </c>
      <c r="W19" s="31">
        <v>5</v>
      </c>
      <c r="X19" s="5">
        <f t="shared" si="0"/>
        <v>7</v>
      </c>
      <c r="Y19" s="5">
        <v>7.916666666666667</v>
      </c>
      <c r="Z19" s="5">
        <f t="shared" si="1"/>
        <v>25.887500000000003</v>
      </c>
      <c r="AA19" s="5">
        <v>0</v>
      </c>
      <c r="AC19" s="31">
        <v>5</v>
      </c>
      <c r="AD19" s="5">
        <v>12</v>
      </c>
      <c r="AE19" s="5">
        <v>33.058333333333337</v>
      </c>
      <c r="AF19" s="5">
        <v>-9.0583333333333336</v>
      </c>
    </row>
    <row r="20" spans="2:32" x14ac:dyDescent="0.25">
      <c r="B20" s="31">
        <v>0</v>
      </c>
      <c r="C20" s="5">
        <f>ABS(B19-B20)</f>
        <v>24</v>
      </c>
      <c r="D20" s="5">
        <v>11.5</v>
      </c>
      <c r="E20" s="5">
        <v>37.604999999999997</v>
      </c>
      <c r="F20" s="5">
        <v>0</v>
      </c>
      <c r="H20" s="31">
        <v>0</v>
      </c>
      <c r="I20" s="5">
        <v>37.46153846153846</v>
      </c>
      <c r="J20" s="5">
        <v>68.051538461538456</v>
      </c>
      <c r="K20" s="5">
        <v>6.8715384615384565</v>
      </c>
      <c r="X20" s="49">
        <f>AVERAGE(X8:X19)</f>
        <v>7.916666666666667</v>
      </c>
      <c r="AC20">
        <f>AVERAGE(AC7:AC19)</f>
        <v>12</v>
      </c>
    </row>
    <row r="21" spans="2:32" x14ac:dyDescent="0.25">
      <c r="B21" s="31">
        <v>15</v>
      </c>
      <c r="C21" s="5">
        <f t="shared" ref="C21:C32" si="2">ABS(B20-B21)</f>
        <v>15</v>
      </c>
      <c r="D21" s="5">
        <v>11.5</v>
      </c>
      <c r="E21" s="5">
        <v>37.604999999999997</v>
      </c>
      <c r="F21" s="5">
        <v>0</v>
      </c>
      <c r="H21" s="31">
        <v>15</v>
      </c>
      <c r="I21" s="5">
        <v>37.46153846153846</v>
      </c>
      <c r="J21" s="5">
        <v>68.051538461538456</v>
      </c>
      <c r="K21" s="5">
        <v>6.8715384615384565</v>
      </c>
    </row>
    <row r="22" spans="2:32" x14ac:dyDescent="0.25">
      <c r="B22" s="31">
        <v>25</v>
      </c>
      <c r="C22" s="5">
        <f t="shared" si="2"/>
        <v>10</v>
      </c>
      <c r="D22" s="5">
        <v>11.5</v>
      </c>
      <c r="E22" s="5">
        <v>37.604999999999997</v>
      </c>
      <c r="F22" s="5">
        <v>0</v>
      </c>
      <c r="H22" s="31">
        <v>25</v>
      </c>
      <c r="I22" s="5">
        <v>37.46153846153846</v>
      </c>
      <c r="J22" s="5">
        <v>68.051538461538456</v>
      </c>
      <c r="K22" s="5">
        <v>6.8715384615384565</v>
      </c>
    </row>
    <row r="23" spans="2:32" x14ac:dyDescent="0.25">
      <c r="B23" s="31">
        <v>15</v>
      </c>
      <c r="C23" s="5">
        <f t="shared" si="2"/>
        <v>10</v>
      </c>
      <c r="D23" s="5">
        <v>11.5</v>
      </c>
      <c r="E23" s="5">
        <v>37.604999999999997</v>
      </c>
      <c r="F23" s="5">
        <v>0</v>
      </c>
      <c r="H23" s="31">
        <v>15</v>
      </c>
      <c r="I23" s="5">
        <v>37.46153846153846</v>
      </c>
      <c r="J23" s="5">
        <v>68.051538461538456</v>
      </c>
      <c r="K23" s="5">
        <v>6.8715384615384565</v>
      </c>
    </row>
    <row r="24" spans="2:32" x14ac:dyDescent="0.25">
      <c r="B24" s="31">
        <v>12</v>
      </c>
      <c r="C24" s="5">
        <f t="shared" si="2"/>
        <v>3</v>
      </c>
      <c r="D24" s="5">
        <v>11.5</v>
      </c>
      <c r="E24" s="5">
        <v>37.604999999999997</v>
      </c>
      <c r="F24" s="5">
        <v>0</v>
      </c>
      <c r="H24" s="31">
        <v>12</v>
      </c>
      <c r="I24" s="5">
        <v>37.46153846153846</v>
      </c>
      <c r="J24" s="5">
        <v>68.051538461538456</v>
      </c>
      <c r="K24" s="5">
        <v>6.8715384615384565</v>
      </c>
    </row>
    <row r="25" spans="2:32" x14ac:dyDescent="0.25">
      <c r="B25" s="31">
        <v>10</v>
      </c>
      <c r="C25" s="5">
        <f t="shared" si="2"/>
        <v>2</v>
      </c>
      <c r="D25" s="5">
        <v>11.5</v>
      </c>
      <c r="E25" s="5">
        <v>37.604999999999997</v>
      </c>
      <c r="F25" s="5">
        <v>0</v>
      </c>
      <c r="H25" s="31">
        <v>10</v>
      </c>
      <c r="I25" s="5">
        <v>37.46153846153846</v>
      </c>
      <c r="J25" s="5">
        <v>68.051538461538456</v>
      </c>
      <c r="K25" s="5">
        <v>6.8715384615384565</v>
      </c>
    </row>
    <row r="26" spans="2:32" x14ac:dyDescent="0.25">
      <c r="B26" s="31">
        <v>15</v>
      </c>
      <c r="C26" s="5">
        <f t="shared" si="2"/>
        <v>5</v>
      </c>
      <c r="D26" s="5">
        <v>11.5</v>
      </c>
      <c r="E26" s="5">
        <v>37.604999999999997</v>
      </c>
      <c r="F26" s="5">
        <v>0</v>
      </c>
      <c r="H26" s="31">
        <v>15</v>
      </c>
      <c r="I26" s="5">
        <v>37.46153846153846</v>
      </c>
      <c r="J26" s="5">
        <v>68.051538461538456</v>
      </c>
      <c r="K26" s="5">
        <v>6.8715384615384565</v>
      </c>
    </row>
    <row r="27" spans="2:32" x14ac:dyDescent="0.25">
      <c r="B27" s="31">
        <v>20</v>
      </c>
      <c r="C27" s="5">
        <f t="shared" si="2"/>
        <v>5</v>
      </c>
      <c r="D27" s="5">
        <v>11.5</v>
      </c>
      <c r="E27" s="5">
        <v>37.604999999999997</v>
      </c>
      <c r="F27" s="5">
        <v>0</v>
      </c>
      <c r="H27" s="31">
        <v>20</v>
      </c>
      <c r="I27" s="5">
        <v>37.46153846153846</v>
      </c>
      <c r="J27" s="5">
        <v>68.051538461538456</v>
      </c>
      <c r="K27" s="5">
        <v>6.8715384615384565</v>
      </c>
    </row>
    <row r="28" spans="2:32" x14ac:dyDescent="0.25">
      <c r="B28" s="31">
        <v>12</v>
      </c>
      <c r="C28" s="5">
        <f t="shared" si="2"/>
        <v>8</v>
      </c>
      <c r="D28" s="5">
        <v>11.5</v>
      </c>
      <c r="E28" s="5">
        <v>37.604999999999997</v>
      </c>
      <c r="F28" s="5">
        <v>0</v>
      </c>
      <c r="H28" s="31">
        <v>12</v>
      </c>
      <c r="I28" s="5">
        <v>37.46153846153846</v>
      </c>
      <c r="J28" s="5">
        <v>68.051538461538456</v>
      </c>
      <c r="K28" s="5">
        <v>6.8715384615384565</v>
      </c>
    </row>
    <row r="29" spans="2:32" x14ac:dyDescent="0.25">
      <c r="B29" s="31">
        <v>0</v>
      </c>
      <c r="C29" s="5">
        <f t="shared" si="2"/>
        <v>12</v>
      </c>
      <c r="D29" s="5">
        <v>11.5</v>
      </c>
      <c r="E29" s="5">
        <v>37.604999999999997</v>
      </c>
      <c r="F29" s="5">
        <v>0</v>
      </c>
      <c r="H29" s="31">
        <v>0</v>
      </c>
      <c r="I29" s="5">
        <v>37.46153846153846</v>
      </c>
      <c r="J29" s="5">
        <v>68.051538461538456</v>
      </c>
      <c r="K29" s="5">
        <v>6.8715384615384565</v>
      </c>
    </row>
    <row r="30" spans="2:32" x14ac:dyDescent="0.25">
      <c r="B30" s="31">
        <v>15</v>
      </c>
      <c r="C30" s="5">
        <f t="shared" si="2"/>
        <v>15</v>
      </c>
      <c r="D30" s="5">
        <v>11.5</v>
      </c>
      <c r="E30" s="5">
        <v>37.604999999999997</v>
      </c>
      <c r="F30" s="5">
        <v>0</v>
      </c>
      <c r="H30" s="31">
        <v>15</v>
      </c>
      <c r="I30" s="5">
        <v>37.46153846153846</v>
      </c>
      <c r="J30" s="5">
        <v>68.051538461538456</v>
      </c>
      <c r="K30" s="5">
        <v>6.8715384615384565</v>
      </c>
    </row>
    <row r="31" spans="2:32" x14ac:dyDescent="0.25">
      <c r="B31" s="31">
        <v>12</v>
      </c>
      <c r="C31" s="5">
        <f t="shared" si="2"/>
        <v>3</v>
      </c>
      <c r="D31" s="5">
        <v>11.5</v>
      </c>
      <c r="E31" s="5">
        <v>37.604999999999997</v>
      </c>
      <c r="F31" s="5">
        <v>0</v>
      </c>
      <c r="H31" s="31">
        <v>12</v>
      </c>
      <c r="I31" s="5">
        <v>37.46153846153846</v>
      </c>
      <c r="J31" s="5">
        <v>68.051538461538456</v>
      </c>
      <c r="K31" s="5">
        <v>6.8715384615384565</v>
      </c>
    </row>
    <row r="32" spans="2:32" x14ac:dyDescent="0.25">
      <c r="B32" s="31">
        <v>5</v>
      </c>
      <c r="C32" s="5">
        <f t="shared" si="2"/>
        <v>7</v>
      </c>
      <c r="D32" s="5">
        <v>11.5</v>
      </c>
      <c r="E32" s="5">
        <v>37.604999999999997</v>
      </c>
      <c r="F32" s="5">
        <v>0</v>
      </c>
      <c r="H32" s="31">
        <v>5</v>
      </c>
      <c r="I32" s="5">
        <v>37.46153846153846</v>
      </c>
      <c r="J32" s="5">
        <v>68.051538461538456</v>
      </c>
      <c r="K32" s="5">
        <v>6.8715384615384565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B468-1496-46C2-B9CC-9AE66C5842A2}">
  <dimension ref="A4:L39"/>
  <sheetViews>
    <sheetView workbookViewId="0">
      <selection activeCell="L13" sqref="L13"/>
    </sheetView>
  </sheetViews>
  <sheetFormatPr defaultRowHeight="15" x14ac:dyDescent="0.25"/>
  <cols>
    <col min="3" max="3" width="14.5703125" customWidth="1"/>
    <col min="4" max="4" width="14.85546875" customWidth="1"/>
    <col min="8" max="8" width="14.42578125" customWidth="1"/>
    <col min="9" max="9" width="14.85546875" customWidth="1"/>
    <col min="11" max="11" width="14.7109375" bestFit="1" customWidth="1"/>
  </cols>
  <sheetData>
    <row r="4" spans="3:12" x14ac:dyDescent="0.25">
      <c r="C4" s="32" t="s">
        <v>93</v>
      </c>
      <c r="H4" s="33" t="s">
        <v>94</v>
      </c>
    </row>
    <row r="5" spans="3:12" ht="30" x14ac:dyDescent="0.25">
      <c r="C5" s="2" t="s">
        <v>13</v>
      </c>
      <c r="H5" s="2" t="s">
        <v>13</v>
      </c>
      <c r="K5" s="5" t="s">
        <v>95</v>
      </c>
      <c r="L5" s="5">
        <f>D22-I22</f>
        <v>25.461538461538503</v>
      </c>
    </row>
    <row r="6" spans="3:12" x14ac:dyDescent="0.25">
      <c r="C6" s="4">
        <v>50</v>
      </c>
      <c r="H6" s="5">
        <v>0</v>
      </c>
      <c r="K6" s="5" t="s">
        <v>96</v>
      </c>
      <c r="L6" s="5">
        <f>D26*D26/D34</f>
        <v>6.93096646942801</v>
      </c>
    </row>
    <row r="7" spans="3:12" x14ac:dyDescent="0.25">
      <c r="C7" s="4">
        <v>40</v>
      </c>
      <c r="H7" s="5">
        <v>15</v>
      </c>
      <c r="K7" s="5" t="s">
        <v>97</v>
      </c>
      <c r="L7" s="5">
        <f>I26*I26/13</f>
        <v>3.9102564102564106</v>
      </c>
    </row>
    <row r="8" spans="3:12" x14ac:dyDescent="0.25">
      <c r="C8" s="4">
        <v>35</v>
      </c>
      <c r="H8" s="5">
        <v>25</v>
      </c>
      <c r="K8" s="5" t="s">
        <v>98</v>
      </c>
      <c r="L8" s="5">
        <f>SQRT(SUM(L6+L7))</f>
        <v>3.2926012330199383</v>
      </c>
    </row>
    <row r="9" spans="3:12" x14ac:dyDescent="0.25">
      <c r="C9" s="4">
        <v>38</v>
      </c>
      <c r="H9" s="5">
        <v>15</v>
      </c>
      <c r="K9" s="5" t="s">
        <v>99</v>
      </c>
      <c r="L9" s="5">
        <f>L5/L8</f>
        <v>7.7329553928962893</v>
      </c>
    </row>
    <row r="10" spans="3:12" x14ac:dyDescent="0.25">
      <c r="C10" s="4">
        <v>50</v>
      </c>
      <c r="H10" s="5">
        <v>12</v>
      </c>
    </row>
    <row r="11" spans="3:12" x14ac:dyDescent="0.25">
      <c r="C11" s="4">
        <v>35</v>
      </c>
      <c r="H11" s="5">
        <v>10</v>
      </c>
    </row>
    <row r="12" spans="3:12" x14ac:dyDescent="0.25">
      <c r="C12" s="4">
        <v>29</v>
      </c>
      <c r="H12" s="5">
        <v>15</v>
      </c>
    </row>
    <row r="13" spans="3:12" x14ac:dyDescent="0.25">
      <c r="C13" s="4">
        <v>32</v>
      </c>
      <c r="H13" s="5">
        <v>20</v>
      </c>
      <c r="K13" t="s">
        <v>100</v>
      </c>
      <c r="L13" t="e">
        <f ca="1">'XMRChart(include AfterData)'!P6(7.73,24)</f>
        <v>#REF!</v>
      </c>
    </row>
    <row r="14" spans="3:12" x14ac:dyDescent="0.25">
      <c r="C14" s="4">
        <v>28</v>
      </c>
      <c r="H14" s="5">
        <v>12</v>
      </c>
    </row>
    <row r="15" spans="3:12" x14ac:dyDescent="0.25">
      <c r="C15" s="4">
        <v>41</v>
      </c>
      <c r="H15" s="5">
        <v>0</v>
      </c>
    </row>
    <row r="16" spans="3:12" x14ac:dyDescent="0.25">
      <c r="C16" s="4">
        <v>30</v>
      </c>
      <c r="H16" s="5">
        <v>15</v>
      </c>
    </row>
    <row r="17" spans="3:9" x14ac:dyDescent="0.25">
      <c r="C17" s="4">
        <v>55</v>
      </c>
      <c r="H17" s="5">
        <v>12</v>
      </c>
    </row>
    <row r="18" spans="3:9" x14ac:dyDescent="0.25">
      <c r="C18" s="4">
        <v>24</v>
      </c>
      <c r="H18" s="5">
        <v>5</v>
      </c>
    </row>
    <row r="19" spans="3:9" ht="15.75" thickBot="1" x14ac:dyDescent="0.3"/>
    <row r="20" spans="3:9" x14ac:dyDescent="0.25">
      <c r="C20" s="34" t="s">
        <v>13</v>
      </c>
      <c r="D20" s="34"/>
      <c r="H20" s="35" t="s">
        <v>13</v>
      </c>
      <c r="I20" s="35"/>
    </row>
    <row r="21" spans="3:9" x14ac:dyDescent="0.25">
      <c r="C21" s="7"/>
      <c r="D21" s="7"/>
      <c r="H21" s="7"/>
      <c r="I21" s="7"/>
    </row>
    <row r="22" spans="3:9" x14ac:dyDescent="0.25">
      <c r="C22" s="7" t="s">
        <v>17</v>
      </c>
      <c r="D22" s="7">
        <v>37.461538461538503</v>
      </c>
      <c r="H22" s="7" t="s">
        <v>17</v>
      </c>
      <c r="I22" s="7">
        <v>12</v>
      </c>
    </row>
    <row r="23" spans="3:9" x14ac:dyDescent="0.25">
      <c r="C23" s="7" t="s">
        <v>18</v>
      </c>
      <c r="D23" s="7">
        <v>2.6326728755065663</v>
      </c>
      <c r="H23" s="7" t="s">
        <v>18</v>
      </c>
      <c r="I23" s="7">
        <v>1.9774368283857795</v>
      </c>
    </row>
    <row r="24" spans="3:9" x14ac:dyDescent="0.25">
      <c r="C24" s="7" t="s">
        <v>19</v>
      </c>
      <c r="D24" s="7">
        <v>35</v>
      </c>
      <c r="H24" s="7" t="s">
        <v>19</v>
      </c>
      <c r="I24" s="7">
        <v>12</v>
      </c>
    </row>
    <row r="25" spans="3:9" x14ac:dyDescent="0.25">
      <c r="C25" s="7" t="s">
        <v>20</v>
      </c>
      <c r="D25" s="7">
        <v>50</v>
      </c>
      <c r="H25" s="7" t="s">
        <v>20</v>
      </c>
      <c r="I25" s="7">
        <v>15</v>
      </c>
    </row>
    <row r="26" spans="3:9" x14ac:dyDescent="0.25">
      <c r="C26" s="7" t="s">
        <v>21</v>
      </c>
      <c r="D26" s="7">
        <v>9.4922370441621471</v>
      </c>
      <c r="H26" s="7" t="s">
        <v>21</v>
      </c>
      <c r="I26" s="7">
        <v>7.1297498787358125</v>
      </c>
    </row>
    <row r="27" spans="3:9" x14ac:dyDescent="0.25">
      <c r="C27" s="7" t="s">
        <v>22</v>
      </c>
      <c r="D27" s="7">
        <v>90.102564102564131</v>
      </c>
      <c r="H27" s="7" t="s">
        <v>22</v>
      </c>
      <c r="I27" s="7">
        <v>50.833333333333336</v>
      </c>
    </row>
    <row r="28" spans="3:9" x14ac:dyDescent="0.25">
      <c r="C28" s="7" t="s">
        <v>23</v>
      </c>
      <c r="D28" s="7">
        <v>-0.62761830001873742</v>
      </c>
      <c r="H28" s="7" t="s">
        <v>23</v>
      </c>
      <c r="I28" s="7">
        <v>0.17436368522635659</v>
      </c>
    </row>
    <row r="29" spans="3:9" x14ac:dyDescent="0.25">
      <c r="C29" s="7" t="s">
        <v>24</v>
      </c>
      <c r="D29" s="7">
        <v>0.56396213565540543</v>
      </c>
      <c r="H29" s="7" t="s">
        <v>24</v>
      </c>
      <c r="I29" s="7">
        <v>-0.26901824320733897</v>
      </c>
    </row>
    <row r="30" spans="3:9" x14ac:dyDescent="0.25">
      <c r="C30" s="7" t="s">
        <v>25</v>
      </c>
      <c r="D30" s="7">
        <v>31</v>
      </c>
      <c r="H30" s="7" t="s">
        <v>25</v>
      </c>
      <c r="I30" s="7">
        <v>25</v>
      </c>
    </row>
    <row r="31" spans="3:9" x14ac:dyDescent="0.25">
      <c r="C31" s="7" t="s">
        <v>26</v>
      </c>
      <c r="D31" s="7">
        <v>24</v>
      </c>
      <c r="H31" s="7" t="s">
        <v>26</v>
      </c>
      <c r="I31" s="7">
        <v>0</v>
      </c>
    </row>
    <row r="32" spans="3:9" x14ac:dyDescent="0.25">
      <c r="C32" s="7" t="s">
        <v>27</v>
      </c>
      <c r="D32" s="7">
        <v>55</v>
      </c>
      <c r="H32" s="7" t="s">
        <v>27</v>
      </c>
      <c r="I32" s="7">
        <v>25</v>
      </c>
    </row>
    <row r="33" spans="1:9" x14ac:dyDescent="0.25">
      <c r="C33" s="7" t="s">
        <v>28</v>
      </c>
      <c r="D33" s="7">
        <v>487</v>
      </c>
      <c r="H33" s="7" t="s">
        <v>28</v>
      </c>
      <c r="I33" s="7">
        <v>156</v>
      </c>
    </row>
    <row r="34" spans="1:9" ht="15.75" thickBot="1" x14ac:dyDescent="0.3">
      <c r="C34" s="8" t="s">
        <v>29</v>
      </c>
      <c r="D34" s="8">
        <v>13</v>
      </c>
      <c r="H34" s="8" t="s">
        <v>29</v>
      </c>
      <c r="I34" s="8">
        <v>13</v>
      </c>
    </row>
    <row r="37" spans="1:9" x14ac:dyDescent="0.25">
      <c r="A37" s="58" t="s">
        <v>92</v>
      </c>
      <c r="B37" s="59"/>
      <c r="C37" s="59"/>
      <c r="D37" s="59"/>
    </row>
    <row r="38" spans="1:9" x14ac:dyDescent="0.25">
      <c r="A38" s="59"/>
      <c r="B38" s="59"/>
      <c r="C38" s="59"/>
      <c r="D38" s="59"/>
    </row>
    <row r="39" spans="1:9" x14ac:dyDescent="0.25">
      <c r="A39" s="59"/>
      <c r="B39" s="59"/>
      <c r="C39" s="59"/>
      <c r="D39" s="59"/>
    </row>
  </sheetData>
  <mergeCells count="1">
    <mergeCell ref="A37:D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Measurement plan</vt:lpstr>
      <vt:lpstr>Before Data</vt:lpstr>
      <vt:lpstr>After Data</vt:lpstr>
      <vt:lpstr>Before-Regression</vt:lpstr>
      <vt:lpstr>After Regression</vt:lpstr>
      <vt:lpstr>Pareto Chart(Before Data)</vt:lpstr>
      <vt:lpstr>XMR Chart(BeforeData)</vt:lpstr>
      <vt:lpstr>XMRChart(include AfterData)</vt:lpstr>
      <vt:lpstr>HypothesisTest-Sample</vt:lpstr>
      <vt:lpstr>TimeSeries-AutoReg</vt:lpstr>
      <vt:lpstr>ConfidenceInterval-Mean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Busam</dc:creator>
  <cp:lastModifiedBy>Srihari Busam</cp:lastModifiedBy>
  <dcterms:created xsi:type="dcterms:W3CDTF">2019-08-18T18:17:13Z</dcterms:created>
  <dcterms:modified xsi:type="dcterms:W3CDTF">2019-09-09T07:27:38Z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b27aef-d337-4e05-b93c-5d7115290de7_Enabled">
    <vt:lpwstr>True</vt:lpwstr>
  </property>
  <property fmtid="{D5CDD505-2E9C-101B-9397-08002B2CF9AE}" pid="3" name="MSIP_Label_13b27aef-d337-4e05-b93c-5d7115290de7_SiteId">
    <vt:lpwstr>00000000-0000-0000-0000-000000000000</vt:lpwstr>
  </property>
  <property fmtid="{D5CDD505-2E9C-101B-9397-08002B2CF9AE}" pid="4" name="MSIP_Label_13b27aef-d337-4e05-b93c-5d7115290de7_Owner">
    <vt:lpwstr>sbusam@syr.edu</vt:lpwstr>
  </property>
  <property fmtid="{D5CDD505-2E9C-101B-9397-08002B2CF9AE}" pid="5" name="MSIP_Label_13b27aef-d337-4e05-b93c-5d7115290de7_SetDate">
    <vt:lpwstr>2019-09-05T01:48:53.4849812Z</vt:lpwstr>
  </property>
  <property fmtid="{D5CDD505-2E9C-101B-9397-08002B2CF9AE}" pid="6" name="MSIP_Label_13b27aef-d337-4e05-b93c-5d7115290de7_Name">
    <vt:lpwstr>Public</vt:lpwstr>
  </property>
  <property fmtid="{D5CDD505-2E9C-101B-9397-08002B2CF9AE}" pid="7" name="MSIP_Label_13b27aef-d337-4e05-b93c-5d7115290de7_Application">
    <vt:lpwstr>Microsoft Azure Information Protection</vt:lpwstr>
  </property>
  <property fmtid="{D5CDD505-2E9C-101B-9397-08002B2CF9AE}" pid="8" name="MSIP_Label_13b27aef-d337-4e05-b93c-5d7115290de7_ActionId">
    <vt:lpwstr>b56fcfdd-b0c4-4907-9c5b-c6319c58b4eb</vt:lpwstr>
  </property>
  <property fmtid="{D5CDD505-2E9C-101B-9397-08002B2CF9AE}" pid="9" name="MSIP_Label_13b27aef-d337-4e05-b93c-5d7115290de7_Extended_MSFT_Method">
    <vt:lpwstr>Manual</vt:lpwstr>
  </property>
  <property fmtid="{D5CDD505-2E9C-101B-9397-08002B2CF9AE}" pid="10" name="Sensitivity">
    <vt:lpwstr>Public</vt:lpwstr>
  </property>
</Properties>
</file>